
<file path=[Content_Types].xml><?xml version="1.0" encoding="utf-8"?>
<Types xmlns="http://schemas.openxmlformats.org/package/2006/content-types">
  <Default Extension="wmf" ContentType="image/x-wmf"/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 tabRatio="830" activeTab="5"/>
  </bookViews>
  <sheets>
    <sheet name="医疗资2023jb01" sheetId="3" r:id="rId1"/>
    <sheet name="医疗2023jb02" sheetId="4" r:id="rId2"/>
    <sheet name="其医资2023jb04" sheetId="6" r:id="rId3"/>
    <sheet name="其医收支2023jb05-2" sheetId="8" r:id="rId4"/>
    <sheet name="居民资2023jb07" sheetId="10" r:id="rId5"/>
    <sheet name="居民收支2023jb08" sheetId="11" r:id="rId6"/>
  </sheets>
  <definedNames>
    <definedName name="_xlnm.Print_Area" localSheetId="5">居民收支2023jb08!$A$1:$H$45</definedName>
  </definedNames>
  <calcPr calcId="144525"/>
</workbook>
</file>

<file path=xl/comments1.xml><?xml version="1.0" encoding="utf-8"?>
<comments xmlns="http://schemas.openxmlformats.org/spreadsheetml/2006/main">
  <authors>
    <author/>
  </authors>
  <commentList>
    <comment ref="C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G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J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K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L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M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N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G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J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K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L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M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N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G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J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K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L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M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N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1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G1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J1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K1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L1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M1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N1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1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G1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J1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K1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L1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M1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N1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1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G1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J1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K1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L1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M1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1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G1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J1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K1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L1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M1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N1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1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G1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J1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K1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L1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N1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1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G1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J1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K1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L1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M1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N1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1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G1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J1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K1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L1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M1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N1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1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G1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J1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K1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L1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M1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N1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1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G1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J1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K1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L1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M1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N1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1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G1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J1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K1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L1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M1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N1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J2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K2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L2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M2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J2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K2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L2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M2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J2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K2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L2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M2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N2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J2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K2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L2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M2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N2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2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2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2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J2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K2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M2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2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2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2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2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G2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J2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K2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L2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M2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N2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2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2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2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2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G2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J2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K2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L2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M2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N2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2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2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2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2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G2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J2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K2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L2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M2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N2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2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2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2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2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G2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J2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K2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L2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M2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N2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J2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K2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L2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M2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N2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3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3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3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3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G3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J3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K3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L3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M3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N3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J3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K3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L3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M3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N3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3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3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E3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3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G3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J3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K3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L3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M3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N3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C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2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2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</commentList>
</comments>
</file>

<file path=xl/comments4.xml><?xml version="1.0" encoding="utf-8"?>
<comments xmlns="http://schemas.openxmlformats.org/spreadsheetml/2006/main">
  <authors>
    <author/>
  </authors>
  <commentList>
    <comment ref="C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1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2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2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2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2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2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2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2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2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2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2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2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2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2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2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2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2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2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2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3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3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F3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</commentList>
</comments>
</file>

<file path=xl/comments5.xml><?xml version="1.0" encoding="utf-8"?>
<comments xmlns="http://schemas.openxmlformats.org/spreadsheetml/2006/main">
  <authors>
    <author/>
  </authors>
  <commentList>
    <comment ref="C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C1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</commentList>
</comments>
</file>

<file path=xl/comments6.xml><?xml version="1.0" encoding="utf-8"?>
<comments xmlns="http://schemas.openxmlformats.org/spreadsheetml/2006/main">
  <authors>
    <author/>
  </authors>
  <commentList>
    <comment ref="D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H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H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H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H1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H1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H15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H1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H1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H18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1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20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2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22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2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2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H2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2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H26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2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H27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2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H29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3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H31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3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H33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  <comment ref="D34" authorId="0">
      <text>
        <r>
          <rPr>
            <sz val="9"/>
            <color rgb="FF000000"/>
            <rFont val="宋体"/>
            <charset val="134"/>
          </rPr>
          <t xml:space="preserve">数据类型:金额
计量单位:元
舍位方案:保留小数2位
数据长度上限:13
</t>
        </r>
      </text>
    </comment>
  </commentList>
</comments>
</file>

<file path=xl/sharedStrings.xml><?xml version="1.0" encoding="utf-8"?>
<sst xmlns="http://schemas.openxmlformats.org/spreadsheetml/2006/main" count="314" uniqueCount="184">
  <si>
    <t xml:space="preserve">  职工基本医疗保险（含生育保险）基金资产负债表</t>
  </si>
  <si>
    <t>季报01表</t>
  </si>
  <si>
    <t>填报单位：</t>
  </si>
  <si>
    <t>塔什库尔干塔吉克自治县医疗保障局</t>
  </si>
  <si>
    <t>2023-04-11</t>
  </si>
  <si>
    <t>单位：元</t>
  </si>
  <si>
    <t>项    目</t>
  </si>
  <si>
    <t>年初数</t>
  </si>
  <si>
    <t>期末数</t>
  </si>
  <si>
    <t>1</t>
  </si>
  <si>
    <t>一、资产</t>
  </si>
  <si>
    <t>2</t>
  </si>
  <si>
    <t xml:space="preserve">      库存现金</t>
  </si>
  <si>
    <t>3</t>
  </si>
  <si>
    <t xml:space="preserve">      支出户存款</t>
  </si>
  <si>
    <t>4</t>
  </si>
  <si>
    <t xml:space="preserve">      财政专户存款</t>
  </si>
  <si>
    <t>5</t>
  </si>
  <si>
    <t xml:space="preserve">      暂付款</t>
  </si>
  <si>
    <t>6</t>
  </si>
  <si>
    <t xml:space="preserve">      债券投资</t>
  </si>
  <si>
    <t>7</t>
  </si>
  <si>
    <t>二、负债</t>
  </si>
  <si>
    <t>8</t>
  </si>
  <si>
    <t xml:space="preserve">      暂收款</t>
  </si>
  <si>
    <t>9</t>
  </si>
  <si>
    <t xml:space="preserve">      借入款项</t>
  </si>
  <si>
    <t>10</t>
  </si>
  <si>
    <t>三、净资产</t>
  </si>
  <si>
    <t>11</t>
  </si>
  <si>
    <t xml:space="preserve">      统账结合统筹基金</t>
  </si>
  <si>
    <t>12</t>
  </si>
  <si>
    <t xml:space="preserve">      个人账户基金</t>
  </si>
  <si>
    <t>13</t>
  </si>
  <si>
    <t xml:space="preserve">      单建统筹基金</t>
  </si>
  <si>
    <t>职工基本医疗保险（含生育保险）基金收支表</t>
  </si>
  <si>
    <t>季报02表</t>
  </si>
  <si>
    <t>2023年</t>
  </si>
  <si>
    <t>第一季度</t>
  </si>
  <si>
    <t>项目</t>
  </si>
  <si>
    <t>合  计</t>
  </si>
  <si>
    <t>职工基本医疗保险（统账结合）</t>
  </si>
  <si>
    <t>职工基本医疗保险单建统筹基金</t>
  </si>
  <si>
    <t>小计</t>
  </si>
  <si>
    <t>统筹基金</t>
  </si>
  <si>
    <t>个人账户基金</t>
  </si>
  <si>
    <t xml:space="preserve">小计
</t>
  </si>
  <si>
    <t>一、基本医疗保险费收入</t>
  </si>
  <si>
    <t>一、基本医疗保险待遇支出</t>
  </si>
  <si>
    <t xml:space="preserve">  （一）单位缴费</t>
  </si>
  <si>
    <t xml:space="preserve"> （一）在职职工医疗保险待遇支出</t>
  </si>
  <si>
    <t>其中：生育保险收入</t>
  </si>
  <si>
    <t>其中：（1）住院支出</t>
  </si>
  <si>
    <t xml:space="preserve">  （二）个人缴费</t>
  </si>
  <si>
    <t xml:space="preserve">      （2）门诊慢特病</t>
  </si>
  <si>
    <t>二、利息收入</t>
  </si>
  <si>
    <t xml:space="preserve">      （3）普通门诊统筹</t>
  </si>
  <si>
    <t xml:space="preserve">    （一）定期利息</t>
  </si>
  <si>
    <t xml:space="preserve">      （4）定点药店医药费支出</t>
  </si>
  <si>
    <t>——</t>
  </si>
  <si>
    <t xml:space="preserve">    （二）活期利息</t>
  </si>
  <si>
    <t xml:space="preserve">      （5）生育医疗费支出</t>
  </si>
  <si>
    <t>三、财政补贴收入</t>
  </si>
  <si>
    <t xml:space="preserve">      （6）生育津贴支出</t>
  </si>
  <si>
    <t>其中：对医保基金负担新冠病毒疫苗及接种费用的补助</t>
  </si>
  <si>
    <t xml:space="preserve">      （7）其他</t>
  </si>
  <si>
    <t>四、其他收入</t>
  </si>
  <si>
    <t xml:space="preserve">  (二)退休人员医疗保险待遇支出</t>
  </si>
  <si>
    <t xml:space="preserve">         其中：滞纳金</t>
  </si>
  <si>
    <t xml:space="preserve">      （1）住院支出</t>
  </si>
  <si>
    <t>五、待转保险费收入</t>
  </si>
  <si>
    <t>六、待转利息收入</t>
  </si>
  <si>
    <t xml:space="preserve">      （4）定点药店医药费</t>
  </si>
  <si>
    <t xml:space="preserve">      （5）其他</t>
  </si>
  <si>
    <t>二、其他支出</t>
  </si>
  <si>
    <t>其中：划转长期护理保险支出</t>
  </si>
  <si>
    <t>七、转移收入</t>
  </si>
  <si>
    <t>三、转移支出</t>
  </si>
  <si>
    <t>本年收入小计</t>
  </si>
  <si>
    <t>本年支出小计</t>
  </si>
  <si>
    <t>八、上级补助收入</t>
  </si>
  <si>
    <t>四、补助下级支出</t>
  </si>
  <si>
    <t>九、下级上解收入</t>
  </si>
  <si>
    <t>五、上解上级支出</t>
  </si>
  <si>
    <t>本年收入合计</t>
  </si>
  <si>
    <t>本年支出合计</t>
  </si>
  <si>
    <t>本年收支结余</t>
  </si>
  <si>
    <t>十、上年结余</t>
  </si>
  <si>
    <t>六、滚存结余</t>
  </si>
  <si>
    <t xml:space="preserve">    其中：待转基金</t>
  </si>
  <si>
    <t>总      计</t>
  </si>
  <si>
    <t>其他医疗保障基金资产负债表</t>
  </si>
  <si>
    <t>季报04表</t>
  </si>
  <si>
    <t xml:space="preserve">           项    目</t>
  </si>
  <si>
    <t xml:space="preserve">      借入借款</t>
  </si>
  <si>
    <t xml:space="preserve">    离休人员医疗统筹基金</t>
  </si>
  <si>
    <t xml:space="preserve">    伤残人员医疗保障基金</t>
  </si>
  <si>
    <t xml:space="preserve">    公务员医疗补助基金</t>
  </si>
  <si>
    <t xml:space="preserve">    职工大额医疗费用补助
    （含部分省份职工大病保险）</t>
  </si>
  <si>
    <t>其他医疗保障基金收支表</t>
  </si>
  <si>
    <t>季报05-2表</t>
  </si>
  <si>
    <t>单位:元</t>
  </si>
  <si>
    <t>项      目</t>
  </si>
  <si>
    <t>金      额</t>
  </si>
  <si>
    <t>三、公务员医疗补助基金</t>
  </si>
  <si>
    <t xml:space="preserve">    （一）公务员医疗保险费收入</t>
  </si>
  <si>
    <t xml:space="preserve">    （一）公务员医疗补助支出</t>
  </si>
  <si>
    <t xml:space="preserve">    （二）利息收入</t>
  </si>
  <si>
    <t xml:space="preserve">      其中：住院支出</t>
  </si>
  <si>
    <t xml:space="preserve">    （三）财政补贴收入</t>
  </si>
  <si>
    <t xml:space="preserve">            门诊支出</t>
  </si>
  <si>
    <t xml:space="preserve">    （四）其他收入</t>
  </si>
  <si>
    <t xml:space="preserve">    （二）其他支出</t>
  </si>
  <si>
    <t xml:space="preserve">    （五）上级补助收入</t>
  </si>
  <si>
    <t xml:space="preserve">    （三）补助下级支出</t>
  </si>
  <si>
    <t xml:space="preserve">    （六 ）下级上解收入</t>
  </si>
  <si>
    <t xml:space="preserve">    （四）上解上级支出</t>
  </si>
  <si>
    <t xml:space="preserve">    （七）上年结余</t>
  </si>
  <si>
    <t xml:space="preserve">    （五）滚存结余</t>
  </si>
  <si>
    <t>四、职工大额医疗费用补助
   （含部分省份职工大病保险）</t>
  </si>
  <si>
    <t xml:space="preserve">    （一）医疗保险费收入</t>
  </si>
  <si>
    <t xml:space="preserve">    （一）医疗保险费支出</t>
  </si>
  <si>
    <t xml:space="preserve">            其他</t>
  </si>
  <si>
    <t xml:space="preserve">    （二）购买商业保险大额保险支出</t>
  </si>
  <si>
    <t xml:space="preserve">    （三）其他支出</t>
  </si>
  <si>
    <t xml:space="preserve">    （六）下级上解收入</t>
  </si>
  <si>
    <t>城乡居民基本医疗保险基金资产负债表</t>
  </si>
  <si>
    <t>季报 07表</t>
  </si>
  <si>
    <t>填报单位:</t>
  </si>
  <si>
    <t>项        目</t>
  </si>
  <si>
    <t xml:space="preserve">    库存现金</t>
  </si>
  <si>
    <t xml:space="preserve">    支出户存款</t>
  </si>
  <si>
    <t xml:space="preserve">    财政专户存款</t>
  </si>
  <si>
    <t xml:space="preserve">    暂付款</t>
  </si>
  <si>
    <t xml:space="preserve">    暂收款</t>
  </si>
  <si>
    <t xml:space="preserve">    借入款项</t>
  </si>
  <si>
    <t xml:space="preserve">    基金</t>
  </si>
  <si>
    <t xml:space="preserve">    其中:风险调剂金</t>
  </si>
  <si>
    <t>注：收入户存款、国库存款统一在财政专户存款中填列。</t>
  </si>
  <si>
    <t xml:space="preserve">纵向公式：1=2+3+4+5; 6=7+8; </t>
  </si>
  <si>
    <t>其他说明：表样中黄色显示为计算公式不需要录入。白色显示单元格需要录入。</t>
  </si>
  <si>
    <t xml:space="preserve">         蓝色无占位符‘--’单元格为取数公式，系统自动取数，不需要录入。蓝色有占位符‘--’单元格不用录入。</t>
  </si>
  <si>
    <t>城乡居民基本医疗保险基金收支表</t>
  </si>
  <si>
    <t>季报 08表</t>
  </si>
  <si>
    <t>项         目</t>
  </si>
  <si>
    <t>合计</t>
  </si>
  <si>
    <t>其中：个人缴费收入</t>
  </si>
  <si>
    <t>其中：</t>
  </si>
  <si>
    <t>住院支出</t>
  </si>
  <si>
    <t xml:space="preserve">     单位对职工家属的资助收入</t>
  </si>
  <si>
    <t>门诊慢特病</t>
  </si>
  <si>
    <t xml:space="preserve">     集体扶持收入</t>
  </si>
  <si>
    <t>普通门诊统筹</t>
  </si>
  <si>
    <t xml:space="preserve">     城乡医疗救助资助收入</t>
  </si>
  <si>
    <t>其他</t>
  </si>
  <si>
    <t xml:space="preserve">     财政对困难人员代缴收入</t>
  </si>
  <si>
    <t xml:space="preserve">   (一)定期利息</t>
  </si>
  <si>
    <t xml:space="preserve">   (二)活期利息</t>
  </si>
  <si>
    <t>二、划转用于城乡居民大病保险支出</t>
  </si>
  <si>
    <t xml:space="preserve">    （一）大病保险待遇支出</t>
  </si>
  <si>
    <t>(一)按规定标准财政补助收入</t>
  </si>
  <si>
    <t xml:space="preserve">    （二）大病保险其他支出</t>
  </si>
  <si>
    <t xml:space="preserve">  1.中央财政补助收入</t>
  </si>
  <si>
    <t>三、其他支出</t>
  </si>
  <si>
    <t xml:space="preserve">  2.省级财政补助收入</t>
  </si>
  <si>
    <t xml:space="preserve">  3.市及市以下各级财政补助收入</t>
  </si>
  <si>
    <t>（二）对医保基金负担新冠病毒疫苗及接种费用的补助</t>
  </si>
  <si>
    <t>（三）其他财政收入</t>
  </si>
  <si>
    <t>小    计</t>
  </si>
  <si>
    <t>五、上级补助收入</t>
  </si>
  <si>
    <t>六、下级上解收入</t>
  </si>
  <si>
    <t>七、上年结余</t>
  </si>
  <si>
    <t>六、年末滚存结余</t>
  </si>
  <si>
    <t>总    计</t>
  </si>
  <si>
    <t>补充资料：基本医疗保险费收入中划入门诊统筹的金额为：</t>
  </si>
  <si>
    <t>元。</t>
  </si>
  <si>
    <t>注：1.“个人缴费收入”项反映城乡居民按照规定缴费标准缴纳的保费收入；</t>
  </si>
  <si>
    <t>2.“单位对职工家属的资助收入”项反映有条件的用人单位对职工家属参保缴费给予的资助；</t>
  </si>
  <si>
    <t>3.“集体扶持收入”项反映乡村集体经济组织对农民参保缴费给予的资助；</t>
  </si>
  <si>
    <t>4.“城乡医疗救助资助收入”项反映城乡医疗救助基金等资助参保对象缴纳的保费；</t>
  </si>
  <si>
    <t>5.“财政补贴收入”项反映各级政府给予城乡居民基本医疗保险基金的补助，包括按照规定补助标准和参保（合）居民人数给予的缴费补助。</t>
  </si>
  <si>
    <t>6.“大病保险其他支出”项反映大病保险委托商保机构经办成本和利润支出项目。</t>
  </si>
  <si>
    <t>勾稽关系：1.基本医疗保险费收入=个人缴费收入+单位对家属的资助收入+集体扶持收入+城乡医疗救助资助收入+其他；基本医疗保险待遇支出=住院支出+门诊慢特病+门诊统筹+其他；</t>
  </si>
  <si>
    <t>纵向公式：1=2+3+4+5+6；7=8+9；10=11+15+16；11=12+13+14；18=1+7+10+17；23=18+20+21；27=23+25； 28=29+30+31+32；36=37+38； 45=28+36+39; 50=45+47+48; 52=23+25-50;54=50+52;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</si>
</sst>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;\-#,##0.00"/>
  </numFmts>
  <fonts count="27">
    <font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sz val="16"/>
      <color rgb="FF000000"/>
      <name val="黑体"/>
      <charset val="134"/>
    </font>
    <font>
      <sz val="10"/>
      <color rgb="FF000000"/>
      <name val="仿宋"/>
      <charset val="134"/>
    </font>
    <font>
      <sz val="8"/>
      <color rgb="FF000000"/>
      <name val="仿宋"/>
      <charset val="134"/>
    </font>
    <font>
      <b/>
      <sz val="10"/>
      <color rgb="FF000000"/>
      <name val="仿宋"/>
      <charset val="134"/>
    </font>
    <font>
      <sz val="11"/>
      <color rgb="FF000000"/>
      <name val="宋体"/>
      <charset val="134"/>
      <scheme val="minor"/>
    </font>
    <font>
      <b/>
      <sz val="10"/>
      <color rgb="FF000000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9"/>
      <color rgb="FF000000"/>
      <name val="宋体"/>
      <charset val="134"/>
    </font>
  </fonts>
  <fills count="38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80FFFF"/>
        <bgColor rgb="FF80FFFF"/>
      </patternFill>
    </fill>
    <fill>
      <patternFill patternType="solid">
        <fgColor rgb="FFFFFF80"/>
        <bgColor rgb="FFFFFF80"/>
      </patternFill>
    </fill>
    <fill>
      <patternFill patternType="solid">
        <fgColor rgb="FF92D050"/>
        <bgColor rgb="FF92D050"/>
      </patternFill>
    </fill>
    <fill>
      <patternFill patternType="solid">
        <fgColor theme="0"/>
        <bgColor theme="0"/>
      </patternFill>
    </fill>
    <fill>
      <patternFill patternType="solid">
        <fgColor rgb="FF79DE42"/>
        <bgColor rgb="FF79DE42"/>
      </patternFill>
    </fill>
    <fill>
      <patternFill patternType="solid">
        <fgColor rgb="FFFFFFCC"/>
        <bgColor rgb="FFFFFFCC"/>
      </patternFill>
    </fill>
    <fill>
      <patternFill patternType="solid">
        <fgColor rgb="FFFFCC99"/>
        <bgColor rgb="FFFFCC99"/>
      </patternFill>
    </fill>
    <fill>
      <patternFill patternType="solid">
        <fgColor rgb="FFF2F2F2"/>
        <bgColor rgb="FFF2F2F2"/>
      </patternFill>
    </fill>
    <fill>
      <patternFill patternType="solid">
        <fgColor rgb="FFA5A5A5"/>
        <bgColor rgb="FFA5A5A5"/>
      </patternFill>
    </fill>
    <fill>
      <patternFill patternType="solid">
        <fgColor rgb="FFC6EFCE"/>
        <bgColor rgb="FFC6EFCE"/>
      </patternFill>
    </fill>
    <fill>
      <patternFill patternType="solid">
        <fgColor rgb="FFFFC7CE"/>
        <bgColor rgb="FFFFC7CE"/>
      </patternFill>
    </fill>
    <fill>
      <patternFill patternType="solid">
        <fgColor rgb="FFFFEB9C"/>
        <bgColor rgb="FFFFEB9C"/>
      </patternFill>
    </fill>
    <fill>
      <patternFill patternType="solid">
        <fgColor theme="4"/>
        <bgColor theme="4"/>
      </patternFill>
    </fill>
    <fill>
      <patternFill patternType="solid">
        <fgColor theme="4" tint="0.799981688894314"/>
        <bgColor theme="4" tint="0.799981688894314"/>
      </patternFill>
    </fill>
    <fill>
      <patternFill patternType="solid">
        <fgColor theme="4" tint="0.599993896298105"/>
        <bgColor theme="4" tint="0.599993896298105"/>
      </patternFill>
    </fill>
    <fill>
      <patternFill patternType="solid">
        <fgColor theme="4" tint="0.399975585192419"/>
        <bgColor theme="4" tint="0.399975585192419"/>
      </patternFill>
    </fill>
    <fill>
      <patternFill patternType="solid">
        <fgColor theme="5"/>
        <bgColor theme="5"/>
      </patternFill>
    </fill>
    <fill>
      <patternFill patternType="solid">
        <fgColor theme="5" tint="0.799981688894314"/>
        <bgColor theme="5" tint="0.799981688894314"/>
      </patternFill>
    </fill>
    <fill>
      <patternFill patternType="solid">
        <fgColor theme="5" tint="0.599993896298105"/>
        <bgColor theme="5" tint="0.599993896298105"/>
      </patternFill>
    </fill>
    <fill>
      <patternFill patternType="solid">
        <fgColor theme="5" tint="0.399975585192419"/>
        <bgColor theme="5" tint="0.399975585192419"/>
      </patternFill>
    </fill>
    <fill>
      <patternFill patternType="solid">
        <fgColor theme="6"/>
        <bgColor theme="6"/>
      </patternFill>
    </fill>
    <fill>
      <patternFill patternType="solid">
        <fgColor theme="6" tint="0.799981688894314"/>
        <bgColor theme="6" tint="0.799981688894314"/>
      </patternFill>
    </fill>
    <fill>
      <patternFill patternType="solid">
        <fgColor theme="6" tint="0.599993896298105"/>
        <bgColor theme="6" tint="0.599993896298105"/>
      </patternFill>
    </fill>
    <fill>
      <patternFill patternType="solid">
        <fgColor theme="6" tint="0.399975585192419"/>
        <bgColor theme="6" tint="0.399975585192419"/>
      </patternFill>
    </fill>
    <fill>
      <patternFill patternType="solid">
        <fgColor theme="7"/>
        <bgColor theme="7"/>
      </patternFill>
    </fill>
    <fill>
      <patternFill patternType="solid">
        <fgColor theme="7" tint="0.799981688894314"/>
        <bgColor theme="7" tint="0.799981688894314"/>
      </patternFill>
    </fill>
    <fill>
      <patternFill patternType="solid">
        <fgColor theme="7" tint="0.599993896298105"/>
        <bgColor theme="7" tint="0.599993896298105"/>
      </patternFill>
    </fill>
    <fill>
      <patternFill patternType="solid">
        <fgColor theme="7" tint="0.399975585192419"/>
        <bgColor theme="7" tint="0.399975585192419"/>
      </patternFill>
    </fill>
    <fill>
      <patternFill patternType="solid">
        <fgColor theme="8"/>
        <bgColor theme="8"/>
      </patternFill>
    </fill>
    <fill>
      <patternFill patternType="solid">
        <fgColor theme="8" tint="0.799981688894314"/>
        <bgColor theme="8" tint="0.799981688894314"/>
      </patternFill>
    </fill>
    <fill>
      <patternFill patternType="solid">
        <fgColor theme="8" tint="0.599993896298105"/>
        <bgColor theme="8" tint="0.599993896298105"/>
      </patternFill>
    </fill>
    <fill>
      <patternFill patternType="solid">
        <fgColor theme="8" tint="0.399975585192419"/>
        <bgColor theme="8" tint="0.399975585192419"/>
      </patternFill>
    </fill>
    <fill>
      <patternFill patternType="solid">
        <fgColor theme="9"/>
        <bgColor theme="9"/>
      </patternFill>
    </fill>
    <fill>
      <patternFill patternType="solid">
        <fgColor theme="9" tint="0.799981688894314"/>
        <bgColor theme="9" tint="0.799981688894314"/>
      </patternFill>
    </fill>
    <fill>
      <patternFill patternType="solid">
        <fgColor theme="9" tint="0.599993896298105"/>
        <bgColor theme="9" tint="0.599993896298105"/>
      </patternFill>
    </fill>
  </fills>
  <borders count="1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>
      <alignment vertical="center"/>
    </xf>
    <xf numFmtId="44" fontId="0" fillId="0" borderId="0">
      <alignment vertical="center"/>
    </xf>
    <xf numFmtId="9" fontId="0" fillId="0" borderId="0">
      <alignment vertical="center"/>
    </xf>
    <xf numFmtId="41" fontId="0" fillId="0" borderId="0">
      <alignment vertical="center"/>
    </xf>
    <xf numFmtId="42" fontId="0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0" fillId="8" borderId="6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3" fillId="0" borderId="7">
      <alignment vertical="center"/>
    </xf>
    <xf numFmtId="0" fontId="14" fillId="0" borderId="7">
      <alignment vertical="center"/>
    </xf>
    <xf numFmtId="0" fontId="15" fillId="0" borderId="8">
      <alignment vertical="center"/>
    </xf>
    <xf numFmtId="0" fontId="15" fillId="0" borderId="0">
      <alignment vertical="center"/>
    </xf>
    <xf numFmtId="0" fontId="16" fillId="9" borderId="9">
      <alignment vertical="center"/>
    </xf>
    <xf numFmtId="0" fontId="17" fillId="10" borderId="10">
      <alignment vertical="center"/>
    </xf>
    <xf numFmtId="0" fontId="18" fillId="10" borderId="9">
      <alignment vertical="center"/>
    </xf>
    <xf numFmtId="0" fontId="19" fillId="11" borderId="11">
      <alignment vertical="center"/>
    </xf>
    <xf numFmtId="0" fontId="20" fillId="0" borderId="12">
      <alignment vertical="center"/>
    </xf>
    <xf numFmtId="0" fontId="21" fillId="0" borderId="13">
      <alignment vertical="center"/>
    </xf>
    <xf numFmtId="0" fontId="22" fillId="12" borderId="0">
      <alignment vertical="center"/>
    </xf>
    <xf numFmtId="0" fontId="23" fillId="13" borderId="0">
      <alignment vertical="center"/>
    </xf>
    <xf numFmtId="0" fontId="24" fillId="14" borderId="0">
      <alignment vertical="center"/>
    </xf>
    <xf numFmtId="0" fontId="25" fillId="15" borderId="0">
      <alignment vertical="center"/>
    </xf>
    <xf numFmtId="0" fontId="0" fillId="16" borderId="0">
      <alignment vertical="center"/>
    </xf>
    <xf numFmtId="0" fontId="0" fillId="17" borderId="0">
      <alignment vertical="center"/>
    </xf>
    <xf numFmtId="0" fontId="25" fillId="18" borderId="0">
      <alignment vertical="center"/>
    </xf>
    <xf numFmtId="0" fontId="25" fillId="19" borderId="0">
      <alignment vertical="center"/>
    </xf>
    <xf numFmtId="0" fontId="0" fillId="20" borderId="0">
      <alignment vertical="center"/>
    </xf>
    <xf numFmtId="0" fontId="0" fillId="21" borderId="0">
      <alignment vertical="center"/>
    </xf>
    <xf numFmtId="0" fontId="25" fillId="22" borderId="0">
      <alignment vertical="center"/>
    </xf>
    <xf numFmtId="0" fontId="25" fillId="23" borderId="0">
      <alignment vertical="center"/>
    </xf>
    <xf numFmtId="0" fontId="0" fillId="24" borderId="0">
      <alignment vertical="center"/>
    </xf>
    <xf numFmtId="0" fontId="0" fillId="25" borderId="0">
      <alignment vertical="center"/>
    </xf>
    <xf numFmtId="0" fontId="25" fillId="26" borderId="0">
      <alignment vertical="center"/>
    </xf>
    <xf numFmtId="0" fontId="25" fillId="27" borderId="0">
      <alignment vertical="center"/>
    </xf>
    <xf numFmtId="0" fontId="0" fillId="28" borderId="0">
      <alignment vertical="center"/>
    </xf>
    <xf numFmtId="0" fontId="0" fillId="29" borderId="0">
      <alignment vertical="center"/>
    </xf>
    <xf numFmtId="0" fontId="25" fillId="30" borderId="0">
      <alignment vertical="center"/>
    </xf>
    <xf numFmtId="0" fontId="25" fillId="31" borderId="0">
      <alignment vertical="center"/>
    </xf>
    <xf numFmtId="0" fontId="0" fillId="32" borderId="0">
      <alignment vertical="center"/>
    </xf>
    <xf numFmtId="0" fontId="0" fillId="33" borderId="0">
      <alignment vertical="center"/>
    </xf>
    <xf numFmtId="0" fontId="25" fillId="34" borderId="0">
      <alignment vertical="center"/>
    </xf>
    <xf numFmtId="0" fontId="25" fillId="35" borderId="0">
      <alignment vertical="center"/>
    </xf>
    <xf numFmtId="0" fontId="0" fillId="36" borderId="0">
      <alignment vertical="center"/>
    </xf>
    <xf numFmtId="0" fontId="0" fillId="37" borderId="0">
      <alignment vertical="center"/>
    </xf>
    <xf numFmtId="0" fontId="0" fillId="0" borderId="0">
      <alignment vertical="center"/>
    </xf>
  </cellStyleXfs>
  <cellXfs count="50">
    <xf numFmtId="0" fontId="0" fillId="0" borderId="0" xfId="0" applyAlignment="1" applyProtection="1">
      <alignment vertical="center"/>
    </xf>
    <xf numFmtId="0" fontId="1" fillId="0" borderId="0" xfId="0" applyNumberFormat="1" applyFont="1" applyFill="1" applyBorder="1" applyAlignment="1" applyProtection="1"/>
    <xf numFmtId="0" fontId="1" fillId="2" borderId="0" xfId="0" applyNumberFormat="1" applyFont="1" applyFill="1" applyBorder="1" applyAlignment="1" applyProtection="1">
      <alignment horizontal="center" vertical="center"/>
    </xf>
    <xf numFmtId="0" fontId="2" fillId="2" borderId="0" xfId="0" applyNumberFormat="1" applyFont="1" applyFill="1" applyBorder="1" applyAlignment="1" applyProtection="1">
      <alignment horizontal="center" vertical="center"/>
    </xf>
    <xf numFmtId="0" fontId="2" fillId="2" borderId="0" xfId="0" applyNumberFormat="1" applyFont="1" applyFill="1" applyBorder="1" applyAlignment="1" applyProtection="1">
      <alignment horizontal="right" vertical="center"/>
    </xf>
    <xf numFmtId="0" fontId="3" fillId="2" borderId="0" xfId="0" applyNumberFormat="1" applyFont="1" applyFill="1" applyBorder="1" applyAlignment="1" applyProtection="1">
      <alignment horizontal="center" vertical="center"/>
    </xf>
    <xf numFmtId="0" fontId="3" fillId="2" borderId="0" xfId="0" applyNumberFormat="1" applyFont="1" applyFill="1" applyBorder="1" applyAlignment="1" applyProtection="1">
      <alignment horizontal="right" vertical="center"/>
    </xf>
    <xf numFmtId="0" fontId="3" fillId="2" borderId="1" xfId="0" applyNumberFormat="1" applyFont="1" applyFill="1" applyBorder="1" applyAlignment="1" applyProtection="1">
      <alignment horizontal="left" vertical="center"/>
    </xf>
    <xf numFmtId="0" fontId="3" fillId="2" borderId="1" xfId="0" applyNumberFormat="1" applyFont="1" applyFill="1" applyBorder="1" applyAlignment="1" applyProtection="1">
      <alignment horizontal="right" vertical="center"/>
    </xf>
    <xf numFmtId="0" fontId="3" fillId="3" borderId="2" xfId="0" applyNumberFormat="1" applyFont="1" applyFill="1" applyBorder="1" applyAlignment="1" applyProtection="1">
      <alignment horizontal="center" vertical="center"/>
    </xf>
    <xf numFmtId="0" fontId="3" fillId="3" borderId="2" xfId="0" applyNumberFormat="1" applyFont="1" applyFill="1" applyBorder="1" applyAlignment="1" applyProtection="1">
      <alignment horizontal="left" vertical="center"/>
    </xf>
    <xf numFmtId="176" fontId="3" fillId="4" borderId="2" xfId="0" applyNumberFormat="1" applyFont="1" applyFill="1" applyBorder="1" applyAlignment="1" applyProtection="1">
      <alignment horizontal="right" vertical="center"/>
    </xf>
    <xf numFmtId="0" fontId="3" fillId="3" borderId="3" xfId="0" applyNumberFormat="1" applyFont="1" applyFill="1" applyBorder="1" applyAlignment="1" applyProtection="1">
      <alignment horizontal="left" vertical="center"/>
    </xf>
    <xf numFmtId="0" fontId="3" fillId="3" borderId="4" xfId="0" applyNumberFormat="1" applyFont="1" applyFill="1" applyBorder="1" applyAlignment="1" applyProtection="1">
      <alignment horizontal="left" vertical="center"/>
    </xf>
    <xf numFmtId="176" fontId="3" fillId="2" borderId="2" xfId="0" applyNumberFormat="1" applyFont="1" applyFill="1" applyBorder="1" applyAlignment="1" applyProtection="1">
      <alignment horizontal="right" vertical="center"/>
    </xf>
    <xf numFmtId="0" fontId="3" fillId="3" borderId="3" xfId="0" applyNumberFormat="1" applyFont="1" applyFill="1" applyBorder="1" applyAlignment="1" applyProtection="1">
      <alignment horizontal="right" vertical="center"/>
    </xf>
    <xf numFmtId="176" fontId="3" fillId="3" borderId="2" xfId="0" applyNumberFormat="1" applyFont="1" applyFill="1" applyBorder="1" applyAlignment="1" applyProtection="1">
      <alignment horizontal="right" vertical="center"/>
    </xf>
    <xf numFmtId="0" fontId="3" fillId="3" borderId="4" xfId="0" applyNumberFormat="1" applyFont="1" applyFill="1" applyBorder="1" applyAlignment="1" applyProtection="1">
      <alignment horizontal="right" vertical="center"/>
    </xf>
    <xf numFmtId="0" fontId="3" fillId="3" borderId="3" xfId="0" applyNumberFormat="1" applyFont="1" applyFill="1" applyBorder="1" applyAlignment="1" applyProtection="1">
      <alignment horizontal="center" vertical="center"/>
    </xf>
    <xf numFmtId="0" fontId="4" fillId="3" borderId="2" xfId="0" applyNumberFormat="1" applyFont="1" applyFill="1" applyBorder="1" applyAlignment="1" applyProtection="1">
      <alignment horizontal="left" vertical="center" wrapText="1"/>
    </xf>
    <xf numFmtId="0" fontId="3" fillId="3" borderId="2" xfId="0" applyNumberFormat="1" applyFont="1" applyFill="1" applyBorder="1" applyAlignment="1" applyProtection="1">
      <alignment horizontal="left" vertical="center" wrapText="1"/>
    </xf>
    <xf numFmtId="0" fontId="5" fillId="3" borderId="2" xfId="0" applyNumberFormat="1" applyFont="1" applyFill="1" applyBorder="1" applyAlignment="1" applyProtection="1">
      <alignment horizontal="center" vertical="center"/>
    </xf>
    <xf numFmtId="176" fontId="3" fillId="4" borderId="4" xfId="0" applyNumberFormat="1" applyFont="1" applyFill="1" applyBorder="1" applyAlignment="1" applyProtection="1">
      <alignment horizontal="right" vertical="center"/>
    </xf>
    <xf numFmtId="0" fontId="3" fillId="2" borderId="0" xfId="0" applyNumberFormat="1" applyFont="1" applyFill="1" applyBorder="1" applyAlignment="1" applyProtection="1">
      <alignment horizontal="left" vertical="center"/>
    </xf>
    <xf numFmtId="176" fontId="3" fillId="2" borderId="1" xfId="0" applyNumberFormat="1" applyFont="1" applyFill="1" applyBorder="1" applyAlignment="1" applyProtection="1">
      <alignment horizontal="right" vertical="center"/>
    </xf>
    <xf numFmtId="176" fontId="3" fillId="2" borderId="0" xfId="0" applyNumberFormat="1" applyFont="1" applyFill="1" applyBorder="1" applyAlignment="1" applyProtection="1">
      <alignment horizontal="right" vertical="center"/>
    </xf>
    <xf numFmtId="0" fontId="3" fillId="2" borderId="0" xfId="0" applyNumberFormat="1" applyFont="1" applyFill="1" applyBorder="1" applyAlignment="1" applyProtection="1">
      <alignment horizontal="left" vertical="center" wrapText="1"/>
    </xf>
    <xf numFmtId="0" fontId="1" fillId="2" borderId="0" xfId="0" applyNumberFormat="1" applyFont="1" applyFill="1" applyBorder="1" applyAlignment="1" applyProtection="1">
      <alignment horizontal="left" vertical="center" wrapText="1"/>
    </xf>
    <xf numFmtId="0" fontId="1" fillId="2" borderId="0" xfId="0" applyNumberFormat="1" applyFont="1" applyFill="1" applyBorder="1" applyAlignment="1" applyProtection="1">
      <alignment horizontal="right" vertical="center"/>
    </xf>
    <xf numFmtId="176" fontId="1" fillId="2" borderId="0" xfId="0" applyNumberFormat="1" applyFont="1" applyFill="1" applyBorder="1" applyAlignment="1" applyProtection="1">
      <alignment horizontal="right" vertical="center"/>
    </xf>
    <xf numFmtId="0" fontId="1" fillId="2" borderId="0" xfId="0" applyNumberFormat="1" applyFont="1" applyFill="1" applyBorder="1" applyAlignment="1" applyProtection="1">
      <alignment horizontal="left" vertical="center"/>
    </xf>
    <xf numFmtId="0" fontId="6" fillId="0" borderId="0" xfId="0" applyNumberFormat="1" applyFont="1" applyFill="1" applyBorder="1" applyAlignment="1" applyProtection="1">
      <alignment vertical="center"/>
    </xf>
    <xf numFmtId="49" fontId="3" fillId="2" borderId="0" xfId="0" applyNumberFormat="1" applyFont="1" applyFill="1" applyBorder="1" applyAlignment="1" applyProtection="1">
      <alignment horizontal="left" vertical="center" wrapText="1"/>
    </xf>
    <xf numFmtId="14" fontId="3" fillId="2" borderId="0" xfId="0" applyNumberFormat="1" applyFont="1" applyFill="1" applyBorder="1" applyAlignment="1" applyProtection="1">
      <alignment horizontal="left" vertical="center" wrapText="1"/>
    </xf>
    <xf numFmtId="0" fontId="3" fillId="3" borderId="2" xfId="0" applyNumberFormat="1" applyFont="1" applyFill="1" applyBorder="1" applyAlignment="1" applyProtection="1">
      <alignment vertical="center"/>
    </xf>
    <xf numFmtId="176" fontId="3" fillId="5" borderId="2" xfId="0" applyNumberFormat="1" applyFont="1" applyFill="1" applyBorder="1" applyAlignment="1" applyProtection="1">
      <alignment horizontal="right" vertical="center"/>
    </xf>
    <xf numFmtId="0" fontId="3" fillId="2" borderId="5" xfId="0" applyNumberFormat="1" applyFont="1" applyFill="1" applyBorder="1" applyAlignment="1" applyProtection="1">
      <alignment horizontal="left" vertical="center"/>
    </xf>
    <xf numFmtId="0" fontId="7" fillId="2" borderId="0" xfId="0" applyNumberFormat="1" applyFont="1" applyFill="1" applyBorder="1" applyAlignment="1" applyProtection="1">
      <alignment horizontal="center" vertical="center"/>
    </xf>
    <xf numFmtId="176" fontId="3" fillId="3" borderId="2" xfId="0" applyNumberFormat="1" applyFont="1" applyFill="1" applyBorder="1" applyAlignment="1" applyProtection="1">
      <alignment horizontal="center" vertical="center"/>
    </xf>
    <xf numFmtId="0" fontId="1" fillId="2" borderId="0" xfId="0" applyNumberFormat="1" applyFont="1" applyFill="1" applyBorder="1" applyAlignment="1" applyProtection="1">
      <alignment vertical="center"/>
    </xf>
    <xf numFmtId="14" fontId="3" fillId="2" borderId="1" xfId="0" applyNumberFormat="1" applyFont="1" applyFill="1" applyBorder="1" applyAlignment="1" applyProtection="1">
      <alignment horizontal="center" vertical="center"/>
    </xf>
    <xf numFmtId="0" fontId="2" fillId="2" borderId="0" xfId="0" applyNumberFormat="1" applyFont="1" applyFill="1" applyBorder="1" applyAlignment="1" applyProtection="1">
      <alignment horizontal="center"/>
    </xf>
    <xf numFmtId="0" fontId="1" fillId="2" borderId="0" xfId="0" applyNumberFormat="1" applyFont="1" applyFill="1" applyBorder="1" applyAlignment="1" applyProtection="1"/>
    <xf numFmtId="0" fontId="3" fillId="2" borderId="1" xfId="0" applyNumberFormat="1" applyFont="1" applyFill="1" applyBorder="1" applyAlignment="1" applyProtection="1"/>
    <xf numFmtId="0" fontId="3" fillId="2" borderId="1" xfId="0" applyNumberFormat="1" applyFont="1" applyFill="1" applyBorder="1" applyAlignment="1" applyProtection="1">
      <alignment horizontal="center" vertical="center"/>
    </xf>
    <xf numFmtId="0" fontId="3" fillId="3" borderId="2" xfId="0" applyNumberFormat="1" applyFont="1" applyFill="1" applyBorder="1" applyAlignment="1" applyProtection="1">
      <alignment horizontal="center" vertical="center" wrapText="1"/>
    </xf>
    <xf numFmtId="176" fontId="3" fillId="6" borderId="2" xfId="0" applyNumberFormat="1" applyFont="1" applyFill="1" applyBorder="1" applyAlignment="1" applyProtection="1">
      <alignment horizontal="right" vertical="center"/>
    </xf>
    <xf numFmtId="0" fontId="3" fillId="3" borderId="2" xfId="0" applyNumberFormat="1" applyFont="1" applyFill="1" applyBorder="1" applyAlignment="1" applyProtection="1"/>
    <xf numFmtId="176" fontId="3" fillId="0" borderId="2" xfId="0" applyNumberFormat="1" applyFont="1" applyFill="1" applyBorder="1" applyAlignment="1" applyProtection="1">
      <alignment horizontal="right" vertical="center"/>
    </xf>
    <xf numFmtId="176" fontId="3" fillId="7" borderId="2" xfId="0" applyNumberFormat="1" applyFont="1" applyFill="1" applyBorder="1" applyAlignment="1" applyProtection="1">
      <alignment horizontal="righ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comments" Target="../comments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1"/>
  <sheetViews>
    <sheetView showGridLines="0" topLeftCell="A8" workbookViewId="0">
      <selection activeCell="H20" sqref="H20"/>
    </sheetView>
  </sheetViews>
  <sheetFormatPr defaultColWidth="8" defaultRowHeight="14.25" customHeight="1" outlineLevelCol="3"/>
  <cols>
    <col min="1" max="1" width="10.125" style="1" customWidth="1"/>
    <col min="2" max="2" width="27.625" style="1" customWidth="1"/>
    <col min="3" max="4" width="34.25" style="1" customWidth="1"/>
  </cols>
  <sheetData>
    <row r="1" ht="64.5" customHeight="1" spans="1:4">
      <c r="A1" s="3" t="s">
        <v>0</v>
      </c>
      <c r="B1" s="3"/>
      <c r="C1" s="3"/>
      <c r="D1" s="3"/>
    </row>
    <row r="2" hidden="1" customHeight="1" spans="1:4">
      <c r="A2" s="2"/>
      <c r="B2" s="2"/>
      <c r="C2" s="2"/>
      <c r="D2" s="28"/>
    </row>
    <row r="3" ht="15" customHeight="1" spans="1:4">
      <c r="A3" s="30"/>
      <c r="B3" s="30"/>
      <c r="C3" s="2"/>
      <c r="D3" s="6" t="s">
        <v>1</v>
      </c>
    </row>
    <row r="4" ht="15" customHeight="1" spans="1:4">
      <c r="A4" s="8" t="s">
        <v>2</v>
      </c>
      <c r="B4" s="7" t="s">
        <v>3</v>
      </c>
      <c r="C4" s="40" t="s">
        <v>4</v>
      </c>
      <c r="D4" s="8" t="s">
        <v>5</v>
      </c>
    </row>
    <row r="5" ht="22.5" customHeight="1" spans="1:4">
      <c r="A5" s="9" t="s">
        <v>6</v>
      </c>
      <c r="B5" s="9"/>
      <c r="C5" s="9" t="s">
        <v>7</v>
      </c>
      <c r="D5" s="9" t="s">
        <v>8</v>
      </c>
    </row>
    <row r="6" ht="22.5" customHeight="1" spans="1:4">
      <c r="A6" s="9"/>
      <c r="B6" s="9"/>
      <c r="C6" s="9"/>
      <c r="D6" s="9"/>
    </row>
    <row r="7" ht="22.5" customHeight="1" spans="1:4">
      <c r="A7" s="9" t="s">
        <v>9</v>
      </c>
      <c r="B7" s="10" t="s">
        <v>10</v>
      </c>
      <c r="C7" s="11">
        <f t="shared" ref="C7:D7" si="0">SUM(C8:C12)</f>
        <v>705031.1</v>
      </c>
      <c r="D7" s="11">
        <v>2926675.3</v>
      </c>
    </row>
    <row r="8" ht="22.5" customHeight="1" spans="1:4">
      <c r="A8" s="9" t="s">
        <v>11</v>
      </c>
      <c r="B8" s="10" t="s">
        <v>12</v>
      </c>
      <c r="C8" s="46"/>
      <c r="D8" s="46"/>
    </row>
    <row r="9" ht="22.5" customHeight="1" spans="1:4">
      <c r="A9" s="9" t="s">
        <v>13</v>
      </c>
      <c r="B9" s="10" t="s">
        <v>14</v>
      </c>
      <c r="C9" s="46">
        <v>705031.1</v>
      </c>
      <c r="D9" s="46">
        <v>2783263.38</v>
      </c>
    </row>
    <row r="10" ht="22.5" customHeight="1" spans="1:4">
      <c r="A10" s="9" t="s">
        <v>15</v>
      </c>
      <c r="B10" s="10" t="s">
        <v>16</v>
      </c>
      <c r="C10" s="46"/>
      <c r="D10" s="46">
        <v>135899.76</v>
      </c>
    </row>
    <row r="11" ht="22.5" customHeight="1" spans="1:4">
      <c r="A11" s="9" t="s">
        <v>17</v>
      </c>
      <c r="B11" s="10" t="s">
        <v>18</v>
      </c>
      <c r="C11" s="46"/>
      <c r="D11" s="49">
        <v>7512.16</v>
      </c>
    </row>
    <row r="12" ht="22.5" customHeight="1" spans="1:4">
      <c r="A12" s="9" t="s">
        <v>19</v>
      </c>
      <c r="B12" s="10" t="s">
        <v>20</v>
      </c>
      <c r="C12" s="46"/>
      <c r="D12" s="46"/>
    </row>
    <row r="13" ht="22.5" customHeight="1" spans="1:4">
      <c r="A13" s="9" t="s">
        <v>21</v>
      </c>
      <c r="B13" s="10" t="s">
        <v>22</v>
      </c>
      <c r="C13" s="11">
        <f t="shared" ref="C13:D13" si="1">SUM(C14:C15)</f>
        <v>137628.24</v>
      </c>
      <c r="D13" s="11">
        <v>322962.99</v>
      </c>
    </row>
    <row r="14" ht="22.5" customHeight="1" spans="1:4">
      <c r="A14" s="9" t="s">
        <v>23</v>
      </c>
      <c r="B14" s="10" t="s">
        <v>24</v>
      </c>
      <c r="C14" s="46">
        <v>137628.24</v>
      </c>
      <c r="D14" s="49">
        <v>322962.99</v>
      </c>
    </row>
    <row r="15" ht="22.5" customHeight="1" spans="1:4">
      <c r="A15" s="9" t="s">
        <v>25</v>
      </c>
      <c r="B15" s="10" t="s">
        <v>26</v>
      </c>
      <c r="C15" s="46"/>
      <c r="D15" s="46"/>
    </row>
    <row r="16" ht="22.5" customHeight="1" spans="1:4">
      <c r="A16" s="9" t="s">
        <v>27</v>
      </c>
      <c r="B16" s="10" t="s">
        <v>28</v>
      </c>
      <c r="C16" s="11">
        <f t="shared" ref="C16:D16" si="2">C17+C18+C19</f>
        <v>567402.86</v>
      </c>
      <c r="D16" s="11">
        <f t="shared" si="2"/>
        <v>2603712.31</v>
      </c>
    </row>
    <row r="17" ht="22.5" customHeight="1" spans="1:4">
      <c r="A17" s="9" t="s">
        <v>29</v>
      </c>
      <c r="B17" s="10" t="s">
        <v>30</v>
      </c>
      <c r="C17" s="49">
        <f>医疗2023jb02!E30</f>
        <v>220796.78</v>
      </c>
      <c r="D17" s="49">
        <f>医疗2023jb02!L30</f>
        <v>1298131.83</v>
      </c>
    </row>
    <row r="18" ht="22.5" customHeight="1" spans="1:4">
      <c r="A18" s="9" t="s">
        <v>31</v>
      </c>
      <c r="B18" s="10" t="s">
        <v>32</v>
      </c>
      <c r="C18" s="49">
        <f>医疗2023jb02!F30</f>
        <v>346606.08</v>
      </c>
      <c r="D18" s="49">
        <f>医疗2023jb02!M30</f>
        <v>1305580.48</v>
      </c>
    </row>
    <row r="19" ht="22.5" customHeight="1" spans="1:4">
      <c r="A19" s="9" t="s">
        <v>33</v>
      </c>
      <c r="B19" s="10" t="s">
        <v>34</v>
      </c>
      <c r="C19" s="49">
        <f>医疗2023jb02!G30</f>
        <v>0</v>
      </c>
      <c r="D19" s="49">
        <f>医疗2023jb02!N30</f>
        <v>0</v>
      </c>
    </row>
    <row r="21" customHeight="1" spans="1:4">
      <c r="A21" s="30"/>
      <c r="B21" s="30"/>
      <c r="C21" s="2"/>
      <c r="D21" s="30"/>
    </row>
  </sheetData>
  <mergeCells count="5">
    <mergeCell ref="A1:D1"/>
    <mergeCell ref="A21:D21"/>
    <mergeCell ref="C5:C6"/>
    <mergeCell ref="D5:D6"/>
    <mergeCell ref="A5:B6"/>
  </mergeCells>
  <printOptions horizontalCentered="1" verticalCentered="1"/>
  <pageMargins left="0" right="0" top="0" bottom="0" header="0" footer="0"/>
  <pageSetup paperSize="9" scale="105" fitToWidth="0" fitToHeight="0" pageOrder="overThenDown" orientation="landscape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2"/>
  <sheetViews>
    <sheetView showGridLines="0" zoomScaleSheetLayoutView="60" topLeftCell="G1" workbookViewId="0">
      <selection activeCell="A33" sqref="$A33:$XFD40"/>
    </sheetView>
  </sheetViews>
  <sheetFormatPr defaultColWidth="8" defaultRowHeight="14.25" customHeight="1"/>
  <cols>
    <col min="1" max="1" width="9.375" style="1" customWidth="1"/>
    <col min="2" max="2" width="21.75" style="1" customWidth="1"/>
    <col min="3" max="3" width="23.625" style="1" customWidth="1"/>
    <col min="4" max="4" width="21.125" style="1" customWidth="1"/>
    <col min="5" max="5" width="26" style="1" customWidth="1"/>
    <col min="6" max="6" width="24" style="1" customWidth="1"/>
    <col min="7" max="7" width="20.875" style="1" customWidth="1"/>
    <col min="8" max="8" width="4.875" style="1" customWidth="1"/>
    <col min="9" max="9" width="28.625" style="1" customWidth="1"/>
    <col min="10" max="14" width="20.25" style="1" customWidth="1"/>
  </cols>
  <sheetData>
    <row r="1" ht="28.5" customHeight="1" spans="1:14">
      <c r="A1" s="3" t="s">
        <v>35</v>
      </c>
      <c r="B1" s="3"/>
      <c r="C1" s="3"/>
      <c r="D1" s="41"/>
      <c r="E1" s="3"/>
      <c r="F1" s="3"/>
      <c r="G1" s="3"/>
      <c r="H1" s="3"/>
      <c r="I1" s="3"/>
      <c r="J1" s="3"/>
      <c r="K1" s="41"/>
      <c r="L1" s="3"/>
      <c r="M1" s="3"/>
      <c r="N1" s="3"/>
    </row>
    <row r="2" hidden="1" customHeight="1" spans="1:14">
      <c r="A2" s="28"/>
      <c r="B2" s="28"/>
      <c r="C2" s="28"/>
      <c r="D2" s="42"/>
      <c r="E2" s="28"/>
      <c r="F2" s="28"/>
      <c r="G2" s="28"/>
      <c r="H2" s="2"/>
      <c r="I2" s="28"/>
      <c r="J2" s="28"/>
      <c r="K2" s="42"/>
      <c r="L2" s="28"/>
      <c r="M2" s="28"/>
      <c r="N2" s="28"/>
    </row>
    <row r="3" customHeight="1" spans="1:14">
      <c r="A3" s="28"/>
      <c r="B3" s="28"/>
      <c r="C3" s="28"/>
      <c r="D3" s="42"/>
      <c r="E3" s="28"/>
      <c r="F3" s="28"/>
      <c r="G3" s="28"/>
      <c r="H3" s="2"/>
      <c r="I3" s="28"/>
      <c r="J3" s="28"/>
      <c r="K3" s="42"/>
      <c r="L3" s="28"/>
      <c r="M3" s="28"/>
      <c r="N3" s="6" t="s">
        <v>36</v>
      </c>
    </row>
    <row r="4" customHeight="1" spans="1:14">
      <c r="A4" s="8" t="s">
        <v>2</v>
      </c>
      <c r="B4" s="7" t="s">
        <v>3</v>
      </c>
      <c r="C4" s="8"/>
      <c r="D4" s="43"/>
      <c r="E4" s="8"/>
      <c r="F4" s="44"/>
      <c r="G4" s="8" t="s">
        <v>37</v>
      </c>
      <c r="H4" s="7" t="s">
        <v>38</v>
      </c>
      <c r="I4" s="8"/>
      <c r="J4" s="44"/>
      <c r="K4" s="43"/>
      <c r="L4" s="44"/>
      <c r="M4" s="44"/>
      <c r="N4" s="8" t="s">
        <v>5</v>
      </c>
    </row>
    <row r="5" customHeight="1" spans="1:14">
      <c r="A5" s="9" t="s">
        <v>39</v>
      </c>
      <c r="B5" s="9"/>
      <c r="C5" s="9" t="s">
        <v>40</v>
      </c>
      <c r="D5" s="9" t="s">
        <v>41</v>
      </c>
      <c r="E5" s="9"/>
      <c r="F5" s="9"/>
      <c r="G5" s="45" t="s">
        <v>42</v>
      </c>
      <c r="H5" s="9" t="s">
        <v>39</v>
      </c>
      <c r="I5" s="9"/>
      <c r="J5" s="9" t="s">
        <v>40</v>
      </c>
      <c r="K5" s="9" t="s">
        <v>41</v>
      </c>
      <c r="L5" s="9"/>
      <c r="M5" s="9"/>
      <c r="N5" s="45" t="s">
        <v>42</v>
      </c>
    </row>
    <row r="6" ht="24" customHeight="1" spans="1:14">
      <c r="A6" s="9"/>
      <c r="B6" s="9"/>
      <c r="C6" s="9"/>
      <c r="D6" s="45" t="s">
        <v>43</v>
      </c>
      <c r="E6" s="9" t="s">
        <v>44</v>
      </c>
      <c r="F6" s="9" t="s">
        <v>45</v>
      </c>
      <c r="G6" s="45"/>
      <c r="H6" s="9"/>
      <c r="I6" s="9"/>
      <c r="J6" s="9"/>
      <c r="K6" s="45" t="s">
        <v>46</v>
      </c>
      <c r="L6" s="9" t="s">
        <v>44</v>
      </c>
      <c r="M6" s="9" t="s">
        <v>45</v>
      </c>
      <c r="N6" s="45"/>
    </row>
    <row r="7" customHeight="1" spans="1:14">
      <c r="A7" s="9" t="s">
        <v>9</v>
      </c>
      <c r="B7" s="10" t="s">
        <v>47</v>
      </c>
      <c r="C7" s="11">
        <f t="shared" ref="C7:G7" si="0">C8+C10</f>
        <v>18945462</v>
      </c>
      <c r="D7" s="11">
        <f t="shared" si="0"/>
        <v>18945462</v>
      </c>
      <c r="E7" s="11">
        <f t="shared" si="0"/>
        <v>14669301.76</v>
      </c>
      <c r="F7" s="11">
        <f t="shared" si="0"/>
        <v>4276160.24</v>
      </c>
      <c r="G7" s="11">
        <f t="shared" si="0"/>
        <v>0</v>
      </c>
      <c r="H7" s="9">
        <v>27</v>
      </c>
      <c r="I7" s="10" t="s">
        <v>48</v>
      </c>
      <c r="J7" s="11">
        <f t="shared" ref="J7:N7" si="1">J8+J16</f>
        <v>3238086.62</v>
      </c>
      <c r="K7" s="11">
        <f t="shared" si="1"/>
        <v>3238086.62</v>
      </c>
      <c r="L7" s="11">
        <f t="shared" si="1"/>
        <v>1996617.21</v>
      </c>
      <c r="M7" s="11">
        <f t="shared" si="1"/>
        <v>1241469.41</v>
      </c>
      <c r="N7" s="11">
        <f t="shared" si="1"/>
        <v>0</v>
      </c>
    </row>
    <row r="8" customHeight="1" spans="1:14">
      <c r="A8" s="9" t="s">
        <v>11</v>
      </c>
      <c r="B8" s="10" t="s">
        <v>49</v>
      </c>
      <c r="C8" s="11">
        <f t="shared" ref="C8:C19" si="2">D8+G8</f>
        <v>15372369.23</v>
      </c>
      <c r="D8" s="11">
        <f t="shared" ref="D8:D19" si="3">E8+F8</f>
        <v>15372369.23</v>
      </c>
      <c r="E8" s="14">
        <v>14643769.34</v>
      </c>
      <c r="F8" s="14">
        <v>728599.89</v>
      </c>
      <c r="G8" s="14"/>
      <c r="H8" s="9">
        <v>28</v>
      </c>
      <c r="I8" s="10" t="s">
        <v>50</v>
      </c>
      <c r="J8" s="11">
        <f t="shared" ref="J8:J11" si="4">K8+N8</f>
        <v>2380839.88</v>
      </c>
      <c r="K8" s="11">
        <f t="shared" ref="K8:K11" si="5">L8+M8</f>
        <v>2380839.88</v>
      </c>
      <c r="L8" s="11">
        <f>L9+L10+L11+L12+L13+L14+L15</f>
        <v>1454127.06</v>
      </c>
      <c r="M8" s="11">
        <f>M9++M10+M11+M12+M13+M15</f>
        <v>926712.82</v>
      </c>
      <c r="N8" s="11">
        <f>N9+N10+N11+N13+N14+N15</f>
        <v>0</v>
      </c>
    </row>
    <row r="9" customHeight="1" spans="1:14">
      <c r="A9" s="9" t="s">
        <v>13</v>
      </c>
      <c r="B9" s="10" t="s">
        <v>51</v>
      </c>
      <c r="C9" s="11">
        <f t="shared" si="2"/>
        <v>1419194.25</v>
      </c>
      <c r="D9" s="11">
        <f t="shared" si="3"/>
        <v>1419194.25</v>
      </c>
      <c r="E9" s="14">
        <v>1419194.25</v>
      </c>
      <c r="F9" s="14"/>
      <c r="G9" s="14"/>
      <c r="H9" s="9">
        <v>29</v>
      </c>
      <c r="I9" s="10" t="s">
        <v>52</v>
      </c>
      <c r="J9" s="11">
        <f t="shared" si="4"/>
        <v>177987.22</v>
      </c>
      <c r="K9" s="11">
        <f t="shared" si="5"/>
        <v>177987.22</v>
      </c>
      <c r="L9" s="14">
        <v>140637.39</v>
      </c>
      <c r="M9" s="14">
        <v>37349.83</v>
      </c>
      <c r="N9" s="14"/>
    </row>
    <row r="10" customHeight="1" spans="1:14">
      <c r="A10" s="9" t="s">
        <v>15</v>
      </c>
      <c r="B10" s="10" t="s">
        <v>53</v>
      </c>
      <c r="C10" s="11">
        <f t="shared" si="2"/>
        <v>3573092.77</v>
      </c>
      <c r="D10" s="11">
        <f t="shared" si="3"/>
        <v>3573092.77</v>
      </c>
      <c r="E10" s="14">
        <v>25532.42</v>
      </c>
      <c r="F10" s="14">
        <v>3547560.35</v>
      </c>
      <c r="G10" s="14"/>
      <c r="H10" s="9">
        <v>30</v>
      </c>
      <c r="I10" s="10" t="s">
        <v>54</v>
      </c>
      <c r="J10" s="11">
        <f t="shared" si="4"/>
        <v>2515.04</v>
      </c>
      <c r="K10" s="11">
        <f t="shared" si="5"/>
        <v>2515.04</v>
      </c>
      <c r="L10" s="46">
        <v>1712.1</v>
      </c>
      <c r="M10" s="46">
        <v>802.94</v>
      </c>
      <c r="N10" s="46"/>
    </row>
    <row r="11" customHeight="1" spans="1:14">
      <c r="A11" s="9" t="s">
        <v>17</v>
      </c>
      <c r="B11" s="10" t="s">
        <v>55</v>
      </c>
      <c r="C11" s="11">
        <f t="shared" si="2"/>
        <v>3710.5</v>
      </c>
      <c r="D11" s="11">
        <f t="shared" si="3"/>
        <v>3710.5</v>
      </c>
      <c r="E11" s="11">
        <f t="shared" ref="E11:G11" si="6">E12+E13</f>
        <v>2163.94</v>
      </c>
      <c r="F11" s="11">
        <f t="shared" si="6"/>
        <v>1546.56</v>
      </c>
      <c r="G11" s="11">
        <f t="shared" si="6"/>
        <v>0</v>
      </c>
      <c r="H11" s="9">
        <v>31</v>
      </c>
      <c r="I11" s="10" t="s">
        <v>56</v>
      </c>
      <c r="J11" s="11">
        <f t="shared" si="4"/>
        <v>743599.72</v>
      </c>
      <c r="K11" s="11">
        <f t="shared" si="5"/>
        <v>743599.72</v>
      </c>
      <c r="L11" s="46">
        <v>287925.67</v>
      </c>
      <c r="M11" s="46">
        <v>455674.05</v>
      </c>
      <c r="N11" s="46"/>
    </row>
    <row r="12" customHeight="1" spans="1:14">
      <c r="A12" s="9" t="s">
        <v>19</v>
      </c>
      <c r="B12" s="10" t="s">
        <v>57</v>
      </c>
      <c r="C12" s="11">
        <f t="shared" si="2"/>
        <v>0</v>
      </c>
      <c r="D12" s="11">
        <f t="shared" si="3"/>
        <v>0</v>
      </c>
      <c r="E12" s="14"/>
      <c r="F12" s="14"/>
      <c r="G12" s="14"/>
      <c r="H12" s="9">
        <v>32</v>
      </c>
      <c r="I12" s="10" t="s">
        <v>58</v>
      </c>
      <c r="J12" s="11">
        <f>K12</f>
        <v>432886</v>
      </c>
      <c r="K12" s="11">
        <f>M12+L12</f>
        <v>432886</v>
      </c>
      <c r="L12" s="46"/>
      <c r="M12" s="46">
        <v>432886</v>
      </c>
      <c r="N12" s="38" t="s">
        <v>59</v>
      </c>
    </row>
    <row r="13" customHeight="1" spans="1:14">
      <c r="A13" s="9" t="s">
        <v>21</v>
      </c>
      <c r="B13" s="10" t="s">
        <v>60</v>
      </c>
      <c r="C13" s="11">
        <f t="shared" si="2"/>
        <v>3710.5</v>
      </c>
      <c r="D13" s="11">
        <f t="shared" si="3"/>
        <v>3710.5</v>
      </c>
      <c r="E13" s="14">
        <v>2163.94</v>
      </c>
      <c r="F13" s="14">
        <v>1546.56</v>
      </c>
      <c r="G13" s="14"/>
      <c r="H13" s="9">
        <v>33</v>
      </c>
      <c r="I13" s="10" t="s">
        <v>61</v>
      </c>
      <c r="J13" s="11">
        <f t="shared" ref="J13:J19" si="7">K13+N13</f>
        <v>84291.83</v>
      </c>
      <c r="K13" s="11">
        <f>L13+M13</f>
        <v>84291.83</v>
      </c>
      <c r="L13" s="46">
        <v>84291.83</v>
      </c>
      <c r="M13" s="46"/>
      <c r="N13" s="46"/>
    </row>
    <row r="14" customHeight="1" spans="1:14">
      <c r="A14" s="9" t="s">
        <v>23</v>
      </c>
      <c r="B14" s="20" t="s">
        <v>62</v>
      </c>
      <c r="C14" s="11">
        <f t="shared" si="2"/>
        <v>0</v>
      </c>
      <c r="D14" s="11">
        <f t="shared" si="3"/>
        <v>0</v>
      </c>
      <c r="E14" s="14"/>
      <c r="F14" s="14"/>
      <c r="G14" s="14"/>
      <c r="H14" s="9">
        <v>34</v>
      </c>
      <c r="I14" s="10" t="s">
        <v>63</v>
      </c>
      <c r="J14" s="11">
        <f t="shared" si="7"/>
        <v>939560.07</v>
      </c>
      <c r="K14" s="11">
        <f>L14</f>
        <v>939560.07</v>
      </c>
      <c r="L14" s="46">
        <v>939560.07</v>
      </c>
      <c r="M14" s="38" t="s">
        <v>59</v>
      </c>
      <c r="N14" s="46"/>
    </row>
    <row r="15" ht="37.5" customHeight="1" spans="1:14">
      <c r="A15" s="9" t="s">
        <v>25</v>
      </c>
      <c r="B15" s="20" t="s">
        <v>64</v>
      </c>
      <c r="C15" s="11">
        <f t="shared" si="2"/>
        <v>0</v>
      </c>
      <c r="D15" s="11">
        <f t="shared" si="3"/>
        <v>0</v>
      </c>
      <c r="E15" s="14"/>
      <c r="F15" s="14"/>
      <c r="G15" s="14"/>
      <c r="H15" s="9">
        <v>35</v>
      </c>
      <c r="I15" s="10" t="s">
        <v>65</v>
      </c>
      <c r="J15" s="11">
        <f t="shared" si="7"/>
        <v>0</v>
      </c>
      <c r="K15" s="11">
        <f t="shared" ref="K15:K23" si="8">L15+M15</f>
        <v>0</v>
      </c>
      <c r="L15" s="14"/>
      <c r="M15" s="14"/>
      <c r="N15" s="14"/>
    </row>
    <row r="16" customHeight="1" spans="1:14">
      <c r="A16" s="9">
        <v>10</v>
      </c>
      <c r="B16" s="10" t="s">
        <v>66</v>
      </c>
      <c r="C16" s="11">
        <f t="shared" si="2"/>
        <v>5334.85</v>
      </c>
      <c r="D16" s="11">
        <f t="shared" si="3"/>
        <v>5334.85</v>
      </c>
      <c r="E16" s="46">
        <v>5334.85</v>
      </c>
      <c r="F16" s="46"/>
      <c r="G16" s="46"/>
      <c r="H16" s="9">
        <v>36</v>
      </c>
      <c r="I16" s="10" t="s">
        <v>67</v>
      </c>
      <c r="J16" s="11">
        <f t="shared" si="7"/>
        <v>857246.74</v>
      </c>
      <c r="K16" s="11">
        <f t="shared" si="8"/>
        <v>857246.74</v>
      </c>
      <c r="L16" s="11">
        <f>L17+L18+L19+L21+L20</f>
        <v>542490.15</v>
      </c>
      <c r="M16" s="11">
        <f>M17+M18+M19+M20+M21</f>
        <v>314756.59</v>
      </c>
      <c r="N16" s="11">
        <f>N17+N18+N19</f>
        <v>0</v>
      </c>
    </row>
    <row r="17" customHeight="1" spans="1:14">
      <c r="A17" s="9">
        <v>11</v>
      </c>
      <c r="B17" s="10" t="s">
        <v>68</v>
      </c>
      <c r="C17" s="11">
        <f t="shared" si="2"/>
        <v>743.69</v>
      </c>
      <c r="D17" s="11">
        <f t="shared" si="3"/>
        <v>743.69</v>
      </c>
      <c r="E17" s="46">
        <v>743.69</v>
      </c>
      <c r="F17" s="46"/>
      <c r="G17" s="46"/>
      <c r="H17" s="9">
        <v>37</v>
      </c>
      <c r="I17" s="10" t="s">
        <v>69</v>
      </c>
      <c r="J17" s="11">
        <f t="shared" si="7"/>
        <v>395424.72</v>
      </c>
      <c r="K17" s="11">
        <f t="shared" si="8"/>
        <v>395424.72</v>
      </c>
      <c r="L17" s="14">
        <v>364953.25</v>
      </c>
      <c r="M17" s="14">
        <v>30471.47</v>
      </c>
      <c r="N17" s="14"/>
    </row>
    <row r="18" customHeight="1" spans="1:14">
      <c r="A18" s="9">
        <v>12</v>
      </c>
      <c r="B18" s="10" t="s">
        <v>70</v>
      </c>
      <c r="C18" s="11">
        <f t="shared" si="2"/>
        <v>0</v>
      </c>
      <c r="D18" s="11">
        <f t="shared" si="3"/>
        <v>0</v>
      </c>
      <c r="E18" s="46"/>
      <c r="F18" s="46"/>
      <c r="G18" s="46"/>
      <c r="H18" s="9">
        <v>38</v>
      </c>
      <c r="I18" s="10" t="s">
        <v>54</v>
      </c>
      <c r="J18" s="11">
        <f t="shared" si="7"/>
        <v>77977.19</v>
      </c>
      <c r="K18" s="11">
        <f t="shared" si="8"/>
        <v>77977.19</v>
      </c>
      <c r="L18" s="46">
        <v>76814.06</v>
      </c>
      <c r="M18" s="46">
        <v>1163.13</v>
      </c>
      <c r="N18" s="46"/>
    </row>
    <row r="19" customHeight="1" spans="1:14">
      <c r="A19" s="9">
        <v>13</v>
      </c>
      <c r="B19" s="10" t="s">
        <v>71</v>
      </c>
      <c r="C19" s="11">
        <f t="shared" si="2"/>
        <v>0</v>
      </c>
      <c r="D19" s="11">
        <f t="shared" si="3"/>
        <v>0</v>
      </c>
      <c r="E19" s="46"/>
      <c r="F19" s="46"/>
      <c r="G19" s="46"/>
      <c r="H19" s="9">
        <v>39</v>
      </c>
      <c r="I19" s="10" t="s">
        <v>56</v>
      </c>
      <c r="J19" s="11">
        <f t="shared" si="7"/>
        <v>285940.83</v>
      </c>
      <c r="K19" s="11">
        <f t="shared" si="8"/>
        <v>285940.83</v>
      </c>
      <c r="L19" s="46">
        <v>100722.84</v>
      </c>
      <c r="M19" s="46">
        <v>185217.99</v>
      </c>
      <c r="N19" s="46"/>
    </row>
    <row r="20" customHeight="1" spans="1:14">
      <c r="A20" s="9">
        <v>14</v>
      </c>
      <c r="B20" s="47"/>
      <c r="C20" s="47"/>
      <c r="D20" s="47"/>
      <c r="E20" s="47"/>
      <c r="F20" s="47"/>
      <c r="G20" s="47"/>
      <c r="H20" s="9">
        <v>40</v>
      </c>
      <c r="I20" s="10" t="s">
        <v>72</v>
      </c>
      <c r="J20" s="11">
        <f t="shared" ref="J20:J21" si="9">K20</f>
        <v>97904</v>
      </c>
      <c r="K20" s="11">
        <f t="shared" si="8"/>
        <v>97904</v>
      </c>
      <c r="L20" s="48"/>
      <c r="M20" s="46">
        <v>97904</v>
      </c>
      <c r="N20" s="38" t="s">
        <v>59</v>
      </c>
    </row>
    <row r="21" customHeight="1" spans="1:14">
      <c r="A21" s="9">
        <v>15</v>
      </c>
      <c r="B21" s="47"/>
      <c r="C21" s="47"/>
      <c r="D21" s="47"/>
      <c r="E21" s="47"/>
      <c r="F21" s="47"/>
      <c r="G21" s="47"/>
      <c r="H21" s="9">
        <v>41</v>
      </c>
      <c r="I21" s="10" t="s">
        <v>73</v>
      </c>
      <c r="J21" s="11">
        <f t="shared" si="9"/>
        <v>0</v>
      </c>
      <c r="K21" s="11">
        <f t="shared" si="8"/>
        <v>0</v>
      </c>
      <c r="L21" s="46"/>
      <c r="M21" s="46"/>
      <c r="N21" s="38" t="s">
        <v>59</v>
      </c>
    </row>
    <row r="22" customHeight="1" spans="1:14">
      <c r="A22" s="9">
        <v>16</v>
      </c>
      <c r="B22" s="47"/>
      <c r="C22" s="47"/>
      <c r="D22" s="47"/>
      <c r="E22" s="47"/>
      <c r="F22" s="47"/>
      <c r="G22" s="47"/>
      <c r="H22" s="9">
        <v>42</v>
      </c>
      <c r="I22" s="10" t="s">
        <v>74</v>
      </c>
      <c r="J22" s="11">
        <f t="shared" ref="J22:J23" si="10">K22+N22</f>
        <v>43145.64</v>
      </c>
      <c r="K22" s="11">
        <f t="shared" si="8"/>
        <v>43145.64</v>
      </c>
      <c r="L22" s="46">
        <v>24601.74</v>
      </c>
      <c r="M22" s="46">
        <v>18543.9</v>
      </c>
      <c r="N22" s="14"/>
    </row>
    <row r="23" customHeight="1" spans="1:14">
      <c r="A23" s="9">
        <v>17</v>
      </c>
      <c r="B23" s="47"/>
      <c r="C23" s="47"/>
      <c r="D23" s="47"/>
      <c r="E23" s="47"/>
      <c r="F23" s="47"/>
      <c r="G23" s="47"/>
      <c r="H23" s="9">
        <v>43</v>
      </c>
      <c r="I23" s="10" t="s">
        <v>75</v>
      </c>
      <c r="J23" s="11">
        <f t="shared" si="10"/>
        <v>0</v>
      </c>
      <c r="K23" s="11">
        <f t="shared" si="8"/>
        <v>0</v>
      </c>
      <c r="L23" s="46"/>
      <c r="M23" s="46"/>
      <c r="N23" s="46"/>
    </row>
    <row r="24" customHeight="1" spans="1:14">
      <c r="A24" s="9">
        <v>18</v>
      </c>
      <c r="B24" s="10" t="s">
        <v>76</v>
      </c>
      <c r="C24" s="11">
        <f>D24</f>
        <v>19146.58</v>
      </c>
      <c r="D24" s="11">
        <f>F24</f>
        <v>19146.58</v>
      </c>
      <c r="E24" s="38" t="s">
        <v>59</v>
      </c>
      <c r="F24" s="14">
        <v>19146.58</v>
      </c>
      <c r="G24" s="38" t="s">
        <v>59</v>
      </c>
      <c r="H24" s="9">
        <v>44</v>
      </c>
      <c r="I24" s="10" t="s">
        <v>77</v>
      </c>
      <c r="J24" s="11">
        <f>K24</f>
        <v>30586.99</v>
      </c>
      <c r="K24" s="11">
        <f>M24</f>
        <v>30586.99</v>
      </c>
      <c r="L24" s="38" t="s">
        <v>59</v>
      </c>
      <c r="M24" s="46">
        <v>30586.99</v>
      </c>
      <c r="N24" s="38" t="s">
        <v>59</v>
      </c>
    </row>
    <row r="25" customHeight="1" spans="1:14">
      <c r="A25" s="9">
        <v>19</v>
      </c>
      <c r="B25" s="21" t="s">
        <v>78</v>
      </c>
      <c r="C25" s="11">
        <f t="shared" ref="C25:C28" si="11">D25+G25</f>
        <v>18973653.93</v>
      </c>
      <c r="D25" s="11">
        <f t="shared" ref="D25:D28" si="12">E25+F25</f>
        <v>18973653.93</v>
      </c>
      <c r="E25" s="11">
        <f>E7+E11+E14+E16+E18+E19</f>
        <v>14676800.55</v>
      </c>
      <c r="F25" s="11">
        <f>F7+F11+F14+F16+F18+F19+F24</f>
        <v>4296853.38</v>
      </c>
      <c r="G25" s="11">
        <f>G7+G11+G14+G16+G18+G19</f>
        <v>0</v>
      </c>
      <c r="H25" s="9">
        <v>45</v>
      </c>
      <c r="I25" s="21" t="s">
        <v>79</v>
      </c>
      <c r="J25" s="11">
        <f t="shared" ref="J25:J28" si="13">K25+N25</f>
        <v>3311819.25</v>
      </c>
      <c r="K25" s="11">
        <f t="shared" ref="K25:K28" si="14">L25+M25</f>
        <v>3311819.25</v>
      </c>
      <c r="L25" s="11">
        <f>L7+L22</f>
        <v>2021218.95</v>
      </c>
      <c r="M25" s="11">
        <f>M7+M22+M24</f>
        <v>1290600.3</v>
      </c>
      <c r="N25" s="11">
        <f>N7+N22</f>
        <v>0</v>
      </c>
    </row>
    <row r="26" customHeight="1" spans="1:14">
      <c r="A26" s="9">
        <v>20</v>
      </c>
      <c r="B26" s="10" t="s">
        <v>80</v>
      </c>
      <c r="C26" s="11">
        <f t="shared" si="11"/>
        <v>5350000</v>
      </c>
      <c r="D26" s="11">
        <f t="shared" si="12"/>
        <v>5350000</v>
      </c>
      <c r="E26" s="14">
        <v>3100000</v>
      </c>
      <c r="F26" s="14">
        <v>2250000</v>
      </c>
      <c r="G26" s="14"/>
      <c r="H26" s="9">
        <v>46</v>
      </c>
      <c r="I26" s="10" t="s">
        <v>81</v>
      </c>
      <c r="J26" s="11">
        <f t="shared" si="13"/>
        <v>0</v>
      </c>
      <c r="K26" s="11">
        <f t="shared" si="14"/>
        <v>0</v>
      </c>
      <c r="L26" s="14"/>
      <c r="M26" s="14"/>
      <c r="N26" s="14"/>
    </row>
    <row r="27" customHeight="1" spans="1:14">
      <c r="A27" s="9">
        <v>21</v>
      </c>
      <c r="B27" s="10" t="s">
        <v>82</v>
      </c>
      <c r="C27" s="11">
        <f t="shared" si="11"/>
        <v>0</v>
      </c>
      <c r="D27" s="11">
        <f t="shared" si="12"/>
        <v>0</v>
      </c>
      <c r="E27" s="14"/>
      <c r="F27" s="14"/>
      <c r="G27" s="14"/>
      <c r="H27" s="9">
        <v>47</v>
      </c>
      <c r="I27" s="10" t="s">
        <v>83</v>
      </c>
      <c r="J27" s="11">
        <f t="shared" si="13"/>
        <v>18975525.23</v>
      </c>
      <c r="K27" s="11">
        <f t="shared" si="14"/>
        <v>18975525.23</v>
      </c>
      <c r="L27" s="14">
        <v>14678246.55</v>
      </c>
      <c r="M27" s="14">
        <v>4297278.68</v>
      </c>
      <c r="N27" s="14"/>
    </row>
    <row r="28" customHeight="1" spans="1:14">
      <c r="A28" s="9">
        <v>22</v>
      </c>
      <c r="B28" s="21" t="s">
        <v>84</v>
      </c>
      <c r="C28" s="11">
        <f t="shared" si="11"/>
        <v>24323653.93</v>
      </c>
      <c r="D28" s="11">
        <f t="shared" si="12"/>
        <v>24323653.93</v>
      </c>
      <c r="E28" s="11">
        <f t="shared" ref="E28:G28" si="15">E25+E26+E27</f>
        <v>17776800.55</v>
      </c>
      <c r="F28" s="11">
        <f t="shared" si="15"/>
        <v>6546853.38</v>
      </c>
      <c r="G28" s="11">
        <f t="shared" si="15"/>
        <v>0</v>
      </c>
      <c r="H28" s="9">
        <v>48</v>
      </c>
      <c r="I28" s="21" t="s">
        <v>85</v>
      </c>
      <c r="J28" s="11">
        <f t="shared" si="13"/>
        <v>22287344.48</v>
      </c>
      <c r="K28" s="11">
        <f t="shared" si="14"/>
        <v>22287344.48</v>
      </c>
      <c r="L28" s="11">
        <f t="shared" ref="L28:N28" si="16">L25+L27+L26</f>
        <v>16699465.5</v>
      </c>
      <c r="M28" s="11">
        <f t="shared" si="16"/>
        <v>5587878.98</v>
      </c>
      <c r="N28" s="11">
        <f t="shared" si="16"/>
        <v>0</v>
      </c>
    </row>
    <row r="29" customHeight="1" spans="1:14">
      <c r="A29" s="9">
        <v>23</v>
      </c>
      <c r="B29" s="10"/>
      <c r="C29" s="16"/>
      <c r="D29" s="16"/>
      <c r="E29" s="16"/>
      <c r="F29" s="16"/>
      <c r="G29" s="16"/>
      <c r="H29" s="9">
        <v>49</v>
      </c>
      <c r="I29" s="21" t="s">
        <v>86</v>
      </c>
      <c r="J29" s="11">
        <f t="shared" ref="J29:N29" si="17">C28-J28</f>
        <v>2036309.45</v>
      </c>
      <c r="K29" s="11">
        <f t="shared" si="17"/>
        <v>2036309.45</v>
      </c>
      <c r="L29" s="11">
        <f t="shared" si="17"/>
        <v>1077335.05</v>
      </c>
      <c r="M29" s="11">
        <f t="shared" si="17"/>
        <v>958974.4</v>
      </c>
      <c r="N29" s="11">
        <f t="shared" si="17"/>
        <v>0</v>
      </c>
    </row>
    <row r="30" customHeight="1" spans="1:14">
      <c r="A30" s="9">
        <v>24</v>
      </c>
      <c r="B30" s="10" t="s">
        <v>87</v>
      </c>
      <c r="C30" s="11">
        <f>D30+G30</f>
        <v>567402.86</v>
      </c>
      <c r="D30" s="11">
        <f>E30+F30</f>
        <v>567402.86</v>
      </c>
      <c r="E30" s="14">
        <v>220796.78</v>
      </c>
      <c r="F30" s="14">
        <v>346606.08</v>
      </c>
      <c r="G30" s="14"/>
      <c r="H30" s="9">
        <v>50</v>
      </c>
      <c r="I30" s="10" t="s">
        <v>88</v>
      </c>
      <c r="J30" s="11">
        <f t="shared" ref="J30:J32" si="18">K30+N30</f>
        <v>2603712.31</v>
      </c>
      <c r="K30" s="11">
        <f t="shared" ref="K30:K32" si="19">L30+M30</f>
        <v>2603712.31</v>
      </c>
      <c r="L30" s="11">
        <f t="shared" ref="L30:N30" si="20">(E28+E30)-L28</f>
        <v>1298131.83</v>
      </c>
      <c r="M30" s="11">
        <f t="shared" si="20"/>
        <v>1305580.48</v>
      </c>
      <c r="N30" s="11">
        <f t="shared" si="20"/>
        <v>0</v>
      </c>
    </row>
    <row r="31" customHeight="1" spans="1:14">
      <c r="A31" s="9">
        <v>25</v>
      </c>
      <c r="B31" s="10"/>
      <c r="C31" s="16"/>
      <c r="D31" s="16"/>
      <c r="E31" s="16"/>
      <c r="F31" s="16"/>
      <c r="G31" s="16"/>
      <c r="H31" s="9">
        <v>51</v>
      </c>
      <c r="I31" s="10" t="s">
        <v>89</v>
      </c>
      <c r="J31" s="11">
        <f t="shared" si="18"/>
        <v>0</v>
      </c>
      <c r="K31" s="11">
        <f t="shared" si="19"/>
        <v>0</v>
      </c>
      <c r="L31" s="14"/>
      <c r="M31" s="14"/>
      <c r="N31" s="14"/>
    </row>
    <row r="32" customHeight="1" spans="1:14">
      <c r="A32" s="9">
        <v>26</v>
      </c>
      <c r="B32" s="9" t="s">
        <v>90</v>
      </c>
      <c r="C32" s="11">
        <f>D32+G32</f>
        <v>24891056.79</v>
      </c>
      <c r="D32" s="11">
        <f>E32+F32</f>
        <v>24891056.79</v>
      </c>
      <c r="E32" s="11">
        <f t="shared" ref="E32:G32" si="21">E28+E30</f>
        <v>17997597.33</v>
      </c>
      <c r="F32" s="11">
        <f t="shared" si="21"/>
        <v>6893459.46</v>
      </c>
      <c r="G32" s="11">
        <f t="shared" si="21"/>
        <v>0</v>
      </c>
      <c r="H32" s="9">
        <v>52</v>
      </c>
      <c r="I32" s="9" t="s">
        <v>90</v>
      </c>
      <c r="J32" s="11">
        <f t="shared" si="18"/>
        <v>24891056.79</v>
      </c>
      <c r="K32" s="11">
        <f t="shared" si="19"/>
        <v>24891056.79</v>
      </c>
      <c r="L32" s="11">
        <f t="shared" ref="L32:N32" si="22">L28+L30</f>
        <v>17997597.33</v>
      </c>
      <c r="M32" s="11">
        <f t="shared" si="22"/>
        <v>6893459.46</v>
      </c>
      <c r="N32" s="11">
        <f t="shared" si="22"/>
        <v>0</v>
      </c>
    </row>
  </sheetData>
  <mergeCells count="9">
    <mergeCell ref="A1:N1"/>
    <mergeCell ref="D5:F5"/>
    <mergeCell ref="K5:M5"/>
    <mergeCell ref="C5:C6"/>
    <mergeCell ref="G5:G6"/>
    <mergeCell ref="J5:J6"/>
    <mergeCell ref="N5:N6"/>
    <mergeCell ref="A5:B6"/>
    <mergeCell ref="H5:I6"/>
  </mergeCells>
  <printOptions horizontalCentered="1" verticalCentered="1"/>
  <pageMargins left="0.51" right="0.59" top="0" bottom="0" header="0" footer="0"/>
  <pageSetup paperSize="9" scale="48" fitToWidth="0" fitToHeight="0" pageOrder="overThenDown" orientation="landscape"/>
  <headerFooter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0"/>
  <sheetViews>
    <sheetView showGridLines="0" zoomScale="120" zoomScaleNormal="120" zoomScaleSheetLayoutView="60" topLeftCell="A8" workbookViewId="0">
      <selection activeCell="F16" sqref="F16"/>
    </sheetView>
  </sheetViews>
  <sheetFormatPr defaultColWidth="8" defaultRowHeight="14.25" customHeight="1" outlineLevelCol="3"/>
  <cols>
    <col min="1" max="1" width="11.25" style="1" customWidth="1"/>
    <col min="2" max="2" width="38.375" style="1" customWidth="1"/>
    <col min="3" max="3" width="25.25" style="1" customWidth="1"/>
    <col min="4" max="4" width="27.625" style="1" customWidth="1"/>
  </cols>
  <sheetData>
    <row r="1" ht="55.5" customHeight="1" spans="1:4">
      <c r="A1" s="3" t="s">
        <v>91</v>
      </c>
      <c r="B1" s="3"/>
      <c r="C1" s="3"/>
      <c r="D1" s="3"/>
    </row>
    <row r="2" ht="0.75" customHeight="1" spans="1:4">
      <c r="A2" s="2"/>
      <c r="B2" s="2"/>
      <c r="C2" s="28"/>
      <c r="D2" s="39"/>
    </row>
    <row r="3" ht="15" customHeight="1" spans="1:4">
      <c r="A3" s="23"/>
      <c r="B3" s="23"/>
      <c r="C3" s="23"/>
      <c r="D3" s="6" t="s">
        <v>92</v>
      </c>
    </row>
    <row r="4" ht="15" customHeight="1" spans="1:4">
      <c r="A4" s="7" t="s">
        <v>2</v>
      </c>
      <c r="B4" s="7" t="s">
        <v>3</v>
      </c>
      <c r="C4" s="40" t="s">
        <v>4</v>
      </c>
      <c r="D4" s="8" t="s">
        <v>5</v>
      </c>
    </row>
    <row r="5" ht="15" customHeight="1" spans="1:4">
      <c r="A5" s="9" t="s">
        <v>93</v>
      </c>
      <c r="B5" s="9"/>
      <c r="C5" s="9" t="s">
        <v>7</v>
      </c>
      <c r="D5" s="9" t="s">
        <v>8</v>
      </c>
    </row>
    <row r="6" ht="15" customHeight="1" spans="1:4">
      <c r="A6" s="9"/>
      <c r="B6" s="9"/>
      <c r="C6" s="9"/>
      <c r="D6" s="9"/>
    </row>
    <row r="7" ht="18.75" customHeight="1" spans="1:4">
      <c r="A7" s="9" t="s">
        <v>9</v>
      </c>
      <c r="B7" s="10" t="s">
        <v>10</v>
      </c>
      <c r="C7" s="11">
        <f t="shared" ref="C7:D7" si="0">SUM(C8:C12)</f>
        <v>50458.89</v>
      </c>
      <c r="D7" s="14">
        <v>297196.92</v>
      </c>
    </row>
    <row r="8" ht="18.75" customHeight="1" spans="1:4">
      <c r="A8" s="9" t="s">
        <v>11</v>
      </c>
      <c r="B8" s="10" t="s">
        <v>12</v>
      </c>
      <c r="C8" s="14"/>
      <c r="D8" s="14"/>
    </row>
    <row r="9" ht="18.75" customHeight="1" spans="1:4">
      <c r="A9" s="9" t="s">
        <v>13</v>
      </c>
      <c r="B9" s="10" t="s">
        <v>14</v>
      </c>
      <c r="C9" s="14">
        <v>50458.89</v>
      </c>
      <c r="D9" s="14">
        <v>297196.92</v>
      </c>
    </row>
    <row r="10" ht="18.75" customHeight="1" spans="1:4">
      <c r="A10" s="9" t="s">
        <v>15</v>
      </c>
      <c r="B10" s="10" t="s">
        <v>16</v>
      </c>
      <c r="C10" s="14"/>
      <c r="D10" s="14"/>
    </row>
    <row r="11" ht="18.75" customHeight="1" spans="1:4">
      <c r="A11" s="9" t="s">
        <v>17</v>
      </c>
      <c r="B11" s="10" t="s">
        <v>18</v>
      </c>
      <c r="C11" s="14"/>
      <c r="D11" s="35">
        <v>0</v>
      </c>
    </row>
    <row r="12" ht="18.75" customHeight="1" spans="1:4">
      <c r="A12" s="9" t="s">
        <v>19</v>
      </c>
      <c r="B12" s="10" t="s">
        <v>20</v>
      </c>
      <c r="C12" s="14"/>
      <c r="D12" s="14">
        <v>0</v>
      </c>
    </row>
    <row r="13" ht="18.75" customHeight="1" spans="1:4">
      <c r="A13" s="9" t="s">
        <v>21</v>
      </c>
      <c r="B13" s="10" t="s">
        <v>22</v>
      </c>
      <c r="C13" s="11">
        <f t="shared" ref="C13:D13" si="1">SUM(C14:C15)</f>
        <v>0</v>
      </c>
      <c r="D13" s="11">
        <v>0</v>
      </c>
    </row>
    <row r="14" ht="18.75" customHeight="1" spans="1:4">
      <c r="A14" s="9" t="s">
        <v>23</v>
      </c>
      <c r="B14" s="10" t="s">
        <v>24</v>
      </c>
      <c r="C14" s="14"/>
      <c r="D14" s="35">
        <v>0</v>
      </c>
    </row>
    <row r="15" ht="18.75" customHeight="1" spans="1:4">
      <c r="A15" s="9" t="s">
        <v>25</v>
      </c>
      <c r="B15" s="10" t="s">
        <v>94</v>
      </c>
      <c r="C15" s="14"/>
      <c r="D15" s="14"/>
    </row>
    <row r="16" ht="18.75" customHeight="1" spans="1:4">
      <c r="A16" s="9" t="s">
        <v>27</v>
      </c>
      <c r="B16" s="10" t="s">
        <v>28</v>
      </c>
      <c r="C16" s="11">
        <v>50458.89</v>
      </c>
      <c r="D16" s="11">
        <v>297196.92</v>
      </c>
    </row>
    <row r="17" ht="18.75" customHeight="1" spans="1:4">
      <c r="A17" s="9" t="s">
        <v>29</v>
      </c>
      <c r="B17" s="10" t="s">
        <v>95</v>
      </c>
      <c r="C17" s="35">
        <v>0</v>
      </c>
      <c r="D17" s="35">
        <v>0</v>
      </c>
    </row>
    <row r="18" ht="18.75" customHeight="1" spans="1:4">
      <c r="A18" s="9" t="s">
        <v>31</v>
      </c>
      <c r="B18" s="10" t="s">
        <v>96</v>
      </c>
      <c r="C18" s="35">
        <v>0</v>
      </c>
      <c r="D18" s="35">
        <v>0</v>
      </c>
    </row>
    <row r="19" ht="18.75" customHeight="1" spans="1:4">
      <c r="A19" s="9" t="s">
        <v>33</v>
      </c>
      <c r="B19" s="10" t="s">
        <v>97</v>
      </c>
      <c r="C19" s="35">
        <f>'其医收支2023jb05-2'!C17</f>
        <v>14921.32</v>
      </c>
      <c r="D19" s="35">
        <f>'其医收支2023jb05-2'!F17</f>
        <v>270774.09</v>
      </c>
    </row>
    <row r="20" ht="25.5" customHeight="1" spans="1:4">
      <c r="A20" s="9">
        <v>14</v>
      </c>
      <c r="B20" s="20" t="s">
        <v>98</v>
      </c>
      <c r="C20" s="35">
        <f>'其医收支2023jb05-2'!C31</f>
        <v>35537.57</v>
      </c>
      <c r="D20" s="35">
        <f>'其医收支2023jb05-2'!F31</f>
        <v>26422.83</v>
      </c>
    </row>
  </sheetData>
  <mergeCells count="4">
    <mergeCell ref="A1:D1"/>
    <mergeCell ref="C5:C6"/>
    <mergeCell ref="D5:D6"/>
    <mergeCell ref="A5:B6"/>
  </mergeCells>
  <printOptions horizontalCentered="1" verticalCentered="1"/>
  <pageMargins left="0" right="0" top="0" bottom="0" header="0" footer="0"/>
  <pageSetup paperSize="9" scale="120" fitToWidth="0" fitToHeight="0" pageOrder="overThenDown" orientation="landscape"/>
  <headerFooter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1"/>
  <sheetViews>
    <sheetView showGridLines="0" workbookViewId="0">
      <selection activeCell="C37" sqref="C37"/>
    </sheetView>
  </sheetViews>
  <sheetFormatPr defaultColWidth="8" defaultRowHeight="14.25" customHeight="1" outlineLevelCol="5"/>
  <cols>
    <col min="1" max="1" width="10.125" style="1" customWidth="1"/>
    <col min="2" max="2" width="32.125" style="1" customWidth="1"/>
    <col min="3" max="3" width="21.625" style="1" customWidth="1"/>
    <col min="4" max="4" width="6.75" style="1" customWidth="1"/>
    <col min="5" max="5" width="35.75" style="1" customWidth="1"/>
    <col min="6" max="6" width="21.625" style="1" customWidth="1"/>
  </cols>
  <sheetData>
    <row r="1" ht="37.5" customHeight="1" spans="1:6">
      <c r="A1" s="3" t="s">
        <v>99</v>
      </c>
      <c r="B1" s="3"/>
      <c r="C1" s="3"/>
      <c r="D1" s="3"/>
      <c r="E1" s="3"/>
      <c r="F1" s="3"/>
    </row>
    <row r="2" ht="0.75" customHeight="1" spans="1:6">
      <c r="A2" s="28"/>
      <c r="B2" s="37"/>
      <c r="C2" s="37"/>
      <c r="D2" s="37"/>
      <c r="E2" s="37"/>
      <c r="F2" s="37"/>
    </row>
    <row r="3" ht="0.75" customHeight="1" spans="1:6">
      <c r="A3" s="28"/>
      <c r="B3" s="2"/>
      <c r="C3" s="2"/>
      <c r="D3" s="2"/>
      <c r="E3" s="2"/>
      <c r="F3" s="2"/>
    </row>
    <row r="4" ht="15" customHeight="1" spans="1:6">
      <c r="A4" s="6"/>
      <c r="B4" s="5"/>
      <c r="C4" s="5"/>
      <c r="D4" s="5"/>
      <c r="E4" s="5"/>
      <c r="F4" s="6" t="s">
        <v>100</v>
      </c>
    </row>
    <row r="5" ht="15" customHeight="1" spans="1:6">
      <c r="A5" s="8" t="s">
        <v>2</v>
      </c>
      <c r="B5" s="7" t="s">
        <v>3</v>
      </c>
      <c r="C5" s="8" t="s">
        <v>37</v>
      </c>
      <c r="D5" s="7" t="s">
        <v>38</v>
      </c>
      <c r="E5" s="7"/>
      <c r="F5" s="8" t="s">
        <v>101</v>
      </c>
    </row>
    <row r="6" ht="15" customHeight="1" spans="1:6">
      <c r="A6" s="9" t="s">
        <v>102</v>
      </c>
      <c r="B6" s="9"/>
      <c r="C6" s="9" t="s">
        <v>103</v>
      </c>
      <c r="D6" s="9" t="s">
        <v>102</v>
      </c>
      <c r="E6" s="9"/>
      <c r="F6" s="9" t="s">
        <v>103</v>
      </c>
    </row>
    <row r="7" ht="15" customHeight="1" spans="1:6">
      <c r="A7" s="9">
        <v>1</v>
      </c>
      <c r="B7" s="10" t="s">
        <v>104</v>
      </c>
      <c r="C7" s="38" t="s">
        <v>59</v>
      </c>
      <c r="D7" s="9">
        <v>26</v>
      </c>
      <c r="E7" s="10" t="s">
        <v>104</v>
      </c>
      <c r="F7" s="38" t="s">
        <v>59</v>
      </c>
    </row>
    <row r="8" ht="15" customHeight="1" spans="1:6">
      <c r="A8" s="9">
        <v>2</v>
      </c>
      <c r="B8" s="10" t="s">
        <v>105</v>
      </c>
      <c r="C8" s="14">
        <v>2165971.66</v>
      </c>
      <c r="D8" s="9">
        <v>27</v>
      </c>
      <c r="E8" s="10" t="s">
        <v>106</v>
      </c>
      <c r="F8" s="14">
        <v>742451.01</v>
      </c>
    </row>
    <row r="9" ht="15" customHeight="1" spans="1:6">
      <c r="A9" s="9">
        <v>3</v>
      </c>
      <c r="B9" s="10" t="s">
        <v>107</v>
      </c>
      <c r="C9" s="14">
        <v>1216.92</v>
      </c>
      <c r="D9" s="9">
        <v>28</v>
      </c>
      <c r="E9" s="10" t="s">
        <v>108</v>
      </c>
      <c r="F9" s="14">
        <v>12651.59</v>
      </c>
    </row>
    <row r="10" ht="15" customHeight="1" spans="1:6">
      <c r="A10" s="9">
        <v>4</v>
      </c>
      <c r="B10" s="10" t="s">
        <v>109</v>
      </c>
      <c r="C10" s="14"/>
      <c r="D10" s="9">
        <v>29</v>
      </c>
      <c r="E10" s="10" t="s">
        <v>110</v>
      </c>
      <c r="F10" s="14">
        <v>729799.42</v>
      </c>
    </row>
    <row r="11" ht="15" customHeight="1" spans="1:6">
      <c r="A11" s="9">
        <v>5</v>
      </c>
      <c r="B11" s="10" t="s">
        <v>111</v>
      </c>
      <c r="C11" s="14">
        <v>252.86</v>
      </c>
      <c r="D11" s="9">
        <v>30</v>
      </c>
      <c r="E11" s="10" t="s">
        <v>112</v>
      </c>
      <c r="F11" s="14">
        <v>1696.22</v>
      </c>
    </row>
    <row r="12" ht="15" customHeight="1" spans="1:6">
      <c r="A12" s="9">
        <v>6</v>
      </c>
      <c r="B12" s="21" t="s">
        <v>78</v>
      </c>
      <c r="C12" s="11">
        <f>C8+C9+C10+C11</f>
        <v>2167441.44</v>
      </c>
      <c r="D12" s="9">
        <v>31</v>
      </c>
      <c r="E12" s="21" t="s">
        <v>79</v>
      </c>
      <c r="F12" s="11">
        <f>F8+F11</f>
        <v>744147.23</v>
      </c>
    </row>
    <row r="13" ht="15" customHeight="1" spans="1:6">
      <c r="A13" s="9">
        <v>7</v>
      </c>
      <c r="B13" s="10" t="s">
        <v>113</v>
      </c>
      <c r="C13" s="14">
        <v>1000000</v>
      </c>
      <c r="D13" s="9">
        <v>32</v>
      </c>
      <c r="E13" s="10" t="s">
        <v>114</v>
      </c>
      <c r="F13" s="14"/>
    </row>
    <row r="14" ht="15" customHeight="1" spans="1:6">
      <c r="A14" s="9">
        <v>8</v>
      </c>
      <c r="B14" s="10" t="s">
        <v>115</v>
      </c>
      <c r="C14" s="14"/>
      <c r="D14" s="9">
        <v>33</v>
      </c>
      <c r="E14" s="10" t="s">
        <v>116</v>
      </c>
      <c r="F14" s="14">
        <v>2167441.44</v>
      </c>
    </row>
    <row r="15" ht="15" customHeight="1" spans="1:6">
      <c r="A15" s="9">
        <v>9</v>
      </c>
      <c r="B15" s="21" t="s">
        <v>84</v>
      </c>
      <c r="C15" s="11">
        <f>C12+C13+C14</f>
        <v>3167441.44</v>
      </c>
      <c r="D15" s="9">
        <v>34</v>
      </c>
      <c r="E15" s="21" t="s">
        <v>85</v>
      </c>
      <c r="F15" s="11">
        <f>F12+F13+F14</f>
        <v>2911588.67</v>
      </c>
    </row>
    <row r="16" ht="15" customHeight="1" spans="1:6">
      <c r="A16" s="9">
        <v>10</v>
      </c>
      <c r="B16" s="10"/>
      <c r="C16" s="16"/>
      <c r="D16" s="9">
        <v>35</v>
      </c>
      <c r="E16" s="21" t="s">
        <v>86</v>
      </c>
      <c r="F16" s="11">
        <f>C15-F15</f>
        <v>255852.77</v>
      </c>
    </row>
    <row r="17" ht="15" customHeight="1" spans="1:6">
      <c r="A17" s="9">
        <v>11</v>
      </c>
      <c r="B17" s="10" t="s">
        <v>117</v>
      </c>
      <c r="C17" s="14">
        <v>14921.32</v>
      </c>
      <c r="D17" s="9">
        <v>36</v>
      </c>
      <c r="E17" s="10" t="s">
        <v>118</v>
      </c>
      <c r="F17" s="11">
        <f>C17+F16</f>
        <v>270774.09</v>
      </c>
    </row>
    <row r="18" ht="15" customHeight="1" spans="1:6">
      <c r="A18" s="9">
        <v>12</v>
      </c>
      <c r="B18" s="10"/>
      <c r="C18" s="16"/>
      <c r="D18" s="9">
        <v>37</v>
      </c>
      <c r="E18" s="21"/>
      <c r="F18" s="16"/>
    </row>
    <row r="19" ht="26.25" customHeight="1" spans="1:6">
      <c r="A19" s="9">
        <v>13</v>
      </c>
      <c r="B19" s="20" t="s">
        <v>119</v>
      </c>
      <c r="C19" s="38" t="s">
        <v>59</v>
      </c>
      <c r="D19" s="9">
        <v>38</v>
      </c>
      <c r="E19" s="20" t="s">
        <v>119</v>
      </c>
      <c r="F19" s="38" t="s">
        <v>59</v>
      </c>
    </row>
    <row r="20" ht="15" customHeight="1" spans="1:6">
      <c r="A20" s="9">
        <v>14</v>
      </c>
      <c r="B20" s="10" t="s">
        <v>120</v>
      </c>
      <c r="C20" s="14">
        <v>400030</v>
      </c>
      <c r="D20" s="9">
        <v>39</v>
      </c>
      <c r="E20" s="10" t="s">
        <v>121</v>
      </c>
      <c r="F20" s="11">
        <f>F21+F22+F23</f>
        <v>8414.74</v>
      </c>
    </row>
    <row r="21" ht="15" customHeight="1" spans="1:6">
      <c r="A21" s="9">
        <v>15</v>
      </c>
      <c r="B21" s="10" t="s">
        <v>107</v>
      </c>
      <c r="C21" s="14">
        <v>110.76</v>
      </c>
      <c r="D21" s="9">
        <v>40</v>
      </c>
      <c r="E21" s="10" t="s">
        <v>108</v>
      </c>
      <c r="F21" s="14">
        <v>8414.74</v>
      </c>
    </row>
    <row r="22" ht="15" customHeight="1" spans="1:6">
      <c r="A22" s="9">
        <v>16</v>
      </c>
      <c r="B22" s="10" t="s">
        <v>109</v>
      </c>
      <c r="C22" s="14"/>
      <c r="D22" s="9">
        <v>41</v>
      </c>
      <c r="E22" s="10" t="s">
        <v>110</v>
      </c>
      <c r="F22" s="14"/>
    </row>
    <row r="23" ht="15" customHeight="1" spans="1:6">
      <c r="A23" s="9">
        <v>17</v>
      </c>
      <c r="B23" s="10" t="s">
        <v>111</v>
      </c>
      <c r="C23" s="14">
        <v>188.75</v>
      </c>
      <c r="D23" s="9">
        <v>42</v>
      </c>
      <c r="E23" s="10" t="s">
        <v>122</v>
      </c>
      <c r="F23" s="14"/>
    </row>
    <row r="24" ht="15" customHeight="1" spans="1:6">
      <c r="A24" s="9">
        <v>18</v>
      </c>
      <c r="B24" s="10"/>
      <c r="C24" s="16"/>
      <c r="D24" s="9">
        <v>43</v>
      </c>
      <c r="E24" s="10" t="s">
        <v>123</v>
      </c>
      <c r="F24" s="14"/>
    </row>
    <row r="25" ht="15" customHeight="1" spans="1:6">
      <c r="A25" s="9">
        <v>19</v>
      </c>
      <c r="B25" s="10"/>
      <c r="C25" s="16"/>
      <c r="D25" s="9">
        <v>44</v>
      </c>
      <c r="E25" s="10" t="s">
        <v>124</v>
      </c>
      <c r="F25" s="14">
        <v>600</v>
      </c>
    </row>
    <row r="26" ht="15" customHeight="1" spans="1:6">
      <c r="A26" s="9">
        <v>20</v>
      </c>
      <c r="B26" s="21" t="s">
        <v>78</v>
      </c>
      <c r="C26" s="11">
        <f>C20+C21+C22+C23</f>
        <v>400329.51</v>
      </c>
      <c r="D26" s="9">
        <v>45</v>
      </c>
      <c r="E26" s="21" t="s">
        <v>79</v>
      </c>
      <c r="F26" s="11">
        <f>F20+F24+F25</f>
        <v>9014.74</v>
      </c>
    </row>
    <row r="27" ht="15" customHeight="1" spans="1:6">
      <c r="A27" s="9">
        <v>21</v>
      </c>
      <c r="B27" s="10" t="s">
        <v>113</v>
      </c>
      <c r="C27" s="14"/>
      <c r="D27" s="9">
        <v>46</v>
      </c>
      <c r="E27" s="10" t="s">
        <v>114</v>
      </c>
      <c r="F27" s="14"/>
    </row>
    <row r="28" ht="15" customHeight="1" spans="1:6">
      <c r="A28" s="9">
        <v>22</v>
      </c>
      <c r="B28" s="10" t="s">
        <v>125</v>
      </c>
      <c r="C28" s="14"/>
      <c r="D28" s="9">
        <v>47</v>
      </c>
      <c r="E28" s="10" t="s">
        <v>116</v>
      </c>
      <c r="F28" s="14">
        <v>400429.51</v>
      </c>
    </row>
    <row r="29" ht="15" customHeight="1" spans="1:6">
      <c r="A29" s="9">
        <v>23</v>
      </c>
      <c r="B29" s="21" t="s">
        <v>84</v>
      </c>
      <c r="C29" s="11">
        <f>C26+C27+C28</f>
        <v>400329.51</v>
      </c>
      <c r="D29" s="9">
        <v>48</v>
      </c>
      <c r="E29" s="21" t="s">
        <v>85</v>
      </c>
      <c r="F29" s="11">
        <f>F20+F24+F25+F27+F28</f>
        <v>409444.25</v>
      </c>
    </row>
    <row r="30" ht="15" customHeight="1" spans="1:6">
      <c r="A30" s="9">
        <v>24</v>
      </c>
      <c r="B30" s="21"/>
      <c r="C30" s="10"/>
      <c r="D30" s="9">
        <v>49</v>
      </c>
      <c r="E30" s="21" t="s">
        <v>86</v>
      </c>
      <c r="F30" s="11">
        <f>C29-F29</f>
        <v>-9114.73999999999</v>
      </c>
    </row>
    <row r="31" ht="15" customHeight="1" spans="1:6">
      <c r="A31" s="9">
        <v>25</v>
      </c>
      <c r="B31" s="10" t="s">
        <v>117</v>
      </c>
      <c r="C31" s="14">
        <v>35537.57</v>
      </c>
      <c r="D31" s="9">
        <v>50</v>
      </c>
      <c r="E31" s="10" t="s">
        <v>118</v>
      </c>
      <c r="F31" s="11">
        <f>(C29+C31)-F29</f>
        <v>26422.83</v>
      </c>
    </row>
  </sheetData>
  <mergeCells count="3">
    <mergeCell ref="A1:F1"/>
    <mergeCell ref="A6:B6"/>
    <mergeCell ref="D6:E6"/>
  </mergeCells>
  <printOptions horizontalCentered="1" verticalCentered="1"/>
  <pageMargins left="0" right="0" top="0" bottom="0" header="0" footer="0"/>
  <pageSetup paperSize="9" fitToWidth="0" fitToHeight="0" pageOrder="overThenDown" orientation="landscape"/>
  <headerFooter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4"/>
  <sheetViews>
    <sheetView showGridLines="0" zoomScale="110" zoomScaleNormal="110" topLeftCell="A2" workbookViewId="0">
      <selection activeCell="F9" sqref="F9"/>
    </sheetView>
  </sheetViews>
  <sheetFormatPr defaultColWidth="8" defaultRowHeight="14.25" customHeight="1" outlineLevelCol="3"/>
  <cols>
    <col min="1" max="1" width="10.75" style="1" customWidth="1"/>
    <col min="2" max="2" width="35.375" style="1" customWidth="1"/>
    <col min="3" max="3" width="31" style="1" customWidth="1"/>
    <col min="4" max="4" width="31.125" style="1" customWidth="1"/>
  </cols>
  <sheetData>
    <row r="1" hidden="1" customHeight="1" spans="1:4">
      <c r="A1" s="28"/>
      <c r="B1" s="2"/>
      <c r="C1" s="28"/>
      <c r="D1" s="28"/>
    </row>
    <row r="2" ht="57.75" customHeight="1" spans="1:4">
      <c r="A2" s="3" t="s">
        <v>126</v>
      </c>
      <c r="B2" s="3"/>
      <c r="C2" s="3"/>
      <c r="D2" s="3"/>
    </row>
    <row r="3" ht="18.75" customHeight="1" spans="1:4">
      <c r="A3" s="6"/>
      <c r="B3" s="6"/>
      <c r="C3" s="6"/>
      <c r="D3" s="6" t="s">
        <v>127</v>
      </c>
    </row>
    <row r="4" ht="15.75" customHeight="1" spans="1:4">
      <c r="A4" s="23" t="s">
        <v>128</v>
      </c>
      <c r="B4" s="32" t="s">
        <v>3</v>
      </c>
      <c r="C4" s="33" t="s">
        <v>4</v>
      </c>
      <c r="D4" s="6" t="s">
        <v>5</v>
      </c>
    </row>
    <row r="5" ht="29.25" customHeight="1" spans="1:4">
      <c r="A5" s="9" t="s">
        <v>129</v>
      </c>
      <c r="B5" s="9"/>
      <c r="C5" s="9" t="s">
        <v>7</v>
      </c>
      <c r="D5" s="9" t="s">
        <v>8</v>
      </c>
    </row>
    <row r="6" ht="31.5" customHeight="1" spans="1:4">
      <c r="A6" s="9"/>
      <c r="B6" s="9"/>
      <c r="C6" s="9"/>
      <c r="D6" s="9"/>
    </row>
    <row r="7" ht="18.75" customHeight="1" spans="1:4">
      <c r="A7" s="9" t="s">
        <v>9</v>
      </c>
      <c r="B7" s="10" t="s">
        <v>10</v>
      </c>
      <c r="C7" s="11">
        <f t="shared" ref="C7:D7" si="0">C8+C9+C10+C11</f>
        <v>522099.35</v>
      </c>
      <c r="D7" s="11">
        <v>1905338.8</v>
      </c>
    </row>
    <row r="8" ht="18.75" customHeight="1" spans="1:4">
      <c r="A8" s="9" t="s">
        <v>11</v>
      </c>
      <c r="B8" s="34" t="s">
        <v>130</v>
      </c>
      <c r="C8" s="14"/>
      <c r="D8" s="14"/>
    </row>
    <row r="9" ht="18.75" customHeight="1" spans="1:4">
      <c r="A9" s="9" t="s">
        <v>13</v>
      </c>
      <c r="B9" s="34" t="s">
        <v>131</v>
      </c>
      <c r="C9" s="14">
        <v>458165.59</v>
      </c>
      <c r="D9" s="14">
        <v>1799074.64</v>
      </c>
    </row>
    <row r="10" ht="18.75" customHeight="1" spans="1:4">
      <c r="A10" s="9" t="s">
        <v>15</v>
      </c>
      <c r="B10" s="34" t="s">
        <v>132</v>
      </c>
      <c r="C10" s="14"/>
      <c r="D10" s="14"/>
    </row>
    <row r="11" ht="18.75" customHeight="1" spans="1:4">
      <c r="A11" s="9" t="s">
        <v>17</v>
      </c>
      <c r="B11" s="34" t="s">
        <v>133</v>
      </c>
      <c r="C11" s="14">
        <v>63933.76</v>
      </c>
      <c r="D11" s="35">
        <v>106264.16</v>
      </c>
    </row>
    <row r="12" ht="18.75" customHeight="1" spans="1:4">
      <c r="A12" s="9" t="s">
        <v>19</v>
      </c>
      <c r="B12" s="34" t="s">
        <v>22</v>
      </c>
      <c r="C12" s="11">
        <f t="shared" ref="C12:D12" si="1">C13+C14</f>
        <v>0</v>
      </c>
      <c r="D12" s="11">
        <v>0</v>
      </c>
    </row>
    <row r="13" ht="18.75" customHeight="1" spans="1:4">
      <c r="A13" s="9" t="s">
        <v>21</v>
      </c>
      <c r="B13" s="34" t="s">
        <v>134</v>
      </c>
      <c r="C13" s="14"/>
      <c r="D13" s="35">
        <v>0</v>
      </c>
    </row>
    <row r="14" ht="18.75" customHeight="1" spans="1:4">
      <c r="A14" s="9" t="s">
        <v>23</v>
      </c>
      <c r="B14" s="34" t="s">
        <v>135</v>
      </c>
      <c r="C14" s="14"/>
      <c r="D14" s="14"/>
    </row>
    <row r="15" ht="18.75" customHeight="1" spans="1:4">
      <c r="A15" s="9" t="s">
        <v>25</v>
      </c>
      <c r="B15" s="34" t="s">
        <v>28</v>
      </c>
      <c r="C15" s="35">
        <f>居民收支2023jb08!D31</f>
        <v>522099.35</v>
      </c>
      <c r="D15" s="35">
        <f>居民收支2023jb08!H31</f>
        <v>1905338.8</v>
      </c>
    </row>
    <row r="16" s="31" customFormat="1" ht="18.75" customHeight="1" spans="1:4">
      <c r="A16" s="9">
        <v>10</v>
      </c>
      <c r="B16" s="34" t="s">
        <v>136</v>
      </c>
      <c r="C16" s="14">
        <v>522099.35</v>
      </c>
      <c r="D16" s="14">
        <v>1905338.8</v>
      </c>
    </row>
    <row r="17" ht="18.75" customHeight="1" spans="1:4">
      <c r="A17" s="9">
        <v>11</v>
      </c>
      <c r="B17" s="34" t="s">
        <v>137</v>
      </c>
      <c r="C17" s="14"/>
      <c r="D17" s="14"/>
    </row>
    <row r="18" ht="18.75" customHeight="1" spans="1:4">
      <c r="A18" s="36" t="s">
        <v>138</v>
      </c>
      <c r="B18" s="36"/>
      <c r="C18" s="36"/>
      <c r="D18" s="36"/>
    </row>
    <row r="19" ht="13.5" customHeight="1" spans="1:4">
      <c r="A19" s="23" t="s">
        <v>139</v>
      </c>
      <c r="B19" s="23"/>
      <c r="C19" s="23"/>
      <c r="D19" s="23"/>
    </row>
    <row r="20" ht="13.5" customHeight="1" spans="1:4">
      <c r="A20" s="23" t="s">
        <v>140</v>
      </c>
      <c r="B20" s="23"/>
      <c r="C20" s="23"/>
      <c r="D20" s="23"/>
    </row>
    <row r="21" ht="13.5" customHeight="1" spans="1:4">
      <c r="A21" s="23" t="s">
        <v>141</v>
      </c>
      <c r="B21" s="23"/>
      <c r="C21" s="23"/>
      <c r="D21" s="23"/>
    </row>
    <row r="24" customHeight="1" spans="1:4">
      <c r="A24" s="30"/>
      <c r="B24" s="30"/>
      <c r="C24" s="30"/>
      <c r="D24" s="30"/>
    </row>
  </sheetData>
  <mergeCells count="9">
    <mergeCell ref="A2:D2"/>
    <mergeCell ref="A18:D18"/>
    <mergeCell ref="A19:D19"/>
    <mergeCell ref="A20:D20"/>
    <mergeCell ref="A21:D21"/>
    <mergeCell ref="A24:D24"/>
    <mergeCell ref="C5:C6"/>
    <mergeCell ref="D5:D6"/>
    <mergeCell ref="A5:B6"/>
  </mergeCells>
  <printOptions horizontalCentered="1" verticalCentered="1"/>
  <pageMargins left="0" right="0" top="0" bottom="0" header="0" footer="0"/>
  <pageSetup paperSize="9" scale="120" fitToWidth="0" fitToHeight="0" pageOrder="overThenDown" orientation="landscape"/>
  <headerFooter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7"/>
  <sheetViews>
    <sheetView showGridLines="0" tabSelected="1" zoomScale="110" zoomScaleNormal="110" zoomScaleSheetLayoutView="60" topLeftCell="B1" workbookViewId="0">
      <selection activeCell="H18" sqref="H18"/>
    </sheetView>
  </sheetViews>
  <sheetFormatPr defaultColWidth="8" defaultRowHeight="14.25" customHeight="1" outlineLevelCol="7"/>
  <cols>
    <col min="1" max="2" width="10.75" style="1" customWidth="1"/>
    <col min="3" max="3" width="28.625" style="1" customWidth="1"/>
    <col min="4" max="4" width="24.875" style="1" customWidth="1"/>
    <col min="5" max="5" width="7.375" style="1" customWidth="1"/>
    <col min="6" max="6" width="12.25" style="1" customWidth="1"/>
    <col min="7" max="7" width="26.875" style="1" customWidth="1"/>
    <col min="8" max="8" width="23" style="1" customWidth="1"/>
  </cols>
  <sheetData>
    <row r="1" ht="0.75" customHeight="1" spans="1:8">
      <c r="A1" s="2"/>
      <c r="B1" s="2"/>
      <c r="C1" s="2"/>
      <c r="D1" s="2"/>
      <c r="E1" s="2"/>
      <c r="F1" s="2"/>
      <c r="G1" s="2"/>
      <c r="H1" s="2"/>
    </row>
    <row r="2" ht="60" customHeight="1" spans="1:8">
      <c r="A2" s="3" t="s">
        <v>142</v>
      </c>
      <c r="B2" s="3"/>
      <c r="C2" s="3"/>
      <c r="D2" s="3"/>
      <c r="E2" s="3"/>
      <c r="F2" s="3"/>
      <c r="G2" s="3"/>
      <c r="H2" s="3"/>
    </row>
    <row r="3" ht="0.75" customHeight="1" spans="1:8">
      <c r="A3" s="3"/>
      <c r="B3" s="3"/>
      <c r="C3" s="3"/>
      <c r="D3" s="3"/>
      <c r="E3" s="3"/>
      <c r="F3" s="3"/>
      <c r="G3" s="4"/>
      <c r="H3" s="4"/>
    </row>
    <row r="4" ht="15" customHeight="1" spans="1:8">
      <c r="A4" s="5"/>
      <c r="B4" s="5"/>
      <c r="C4" s="5"/>
      <c r="D4" s="5"/>
      <c r="E4" s="5"/>
      <c r="F4" s="5"/>
      <c r="G4" s="6"/>
      <c r="H4" s="6" t="s">
        <v>143</v>
      </c>
    </row>
    <row r="5" ht="15" customHeight="1" spans="1:8">
      <c r="A5" s="7" t="s">
        <v>128</v>
      </c>
      <c r="B5" s="7" t="s">
        <v>3</v>
      </c>
      <c r="C5" s="7"/>
      <c r="D5" s="8" t="s">
        <v>37</v>
      </c>
      <c r="E5" s="7" t="s">
        <v>38</v>
      </c>
      <c r="F5" s="8"/>
      <c r="G5" s="8"/>
      <c r="H5" s="8" t="s">
        <v>101</v>
      </c>
    </row>
    <row r="6" ht="15" customHeight="1" spans="1:8">
      <c r="A6" s="9" t="s">
        <v>144</v>
      </c>
      <c r="B6" s="9"/>
      <c r="C6" s="9"/>
      <c r="D6" s="9" t="s">
        <v>145</v>
      </c>
      <c r="E6" s="9" t="s">
        <v>144</v>
      </c>
      <c r="F6" s="9"/>
      <c r="G6" s="9"/>
      <c r="H6" s="9" t="s">
        <v>145</v>
      </c>
    </row>
    <row r="7" ht="15" customHeight="1" spans="1:8">
      <c r="A7" s="9" t="s">
        <v>9</v>
      </c>
      <c r="B7" s="10" t="s">
        <v>47</v>
      </c>
      <c r="C7" s="10"/>
      <c r="D7" s="11">
        <f>D8+D9+D10+D11+D12</f>
        <v>193790</v>
      </c>
      <c r="E7" s="9">
        <v>28</v>
      </c>
      <c r="F7" s="10" t="s">
        <v>48</v>
      </c>
      <c r="G7" s="10"/>
      <c r="H7" s="11">
        <f>H8+H9+H10+H11</f>
        <v>2015520.55</v>
      </c>
    </row>
    <row r="8" ht="15" customHeight="1" spans="1:8">
      <c r="A8" s="9" t="s">
        <v>11</v>
      </c>
      <c r="B8" s="12" t="s">
        <v>146</v>
      </c>
      <c r="C8" s="13"/>
      <c r="D8" s="14">
        <v>171910</v>
      </c>
      <c r="E8" s="9">
        <v>29</v>
      </c>
      <c r="F8" s="15" t="s">
        <v>147</v>
      </c>
      <c r="G8" s="13" t="s">
        <v>148</v>
      </c>
      <c r="H8" s="14">
        <v>1730685.34</v>
      </c>
    </row>
    <row r="9" ht="15" customHeight="1" spans="1:8">
      <c r="A9" s="9" t="s">
        <v>13</v>
      </c>
      <c r="B9" s="12" t="s">
        <v>149</v>
      </c>
      <c r="C9" s="13"/>
      <c r="D9" s="14"/>
      <c r="E9" s="9">
        <v>30</v>
      </c>
      <c r="F9" s="15"/>
      <c r="G9" s="13" t="s">
        <v>150</v>
      </c>
      <c r="H9" s="14">
        <v>15755.69</v>
      </c>
    </row>
    <row r="10" ht="15" customHeight="1" spans="1:8">
      <c r="A10" s="9" t="s">
        <v>15</v>
      </c>
      <c r="B10" s="12" t="s">
        <v>151</v>
      </c>
      <c r="C10" s="13"/>
      <c r="D10" s="14"/>
      <c r="E10" s="9">
        <v>31</v>
      </c>
      <c r="F10" s="15"/>
      <c r="G10" s="13" t="s">
        <v>152</v>
      </c>
      <c r="H10" s="14">
        <v>269079.52</v>
      </c>
    </row>
    <row r="11" ht="15" customHeight="1" spans="1:8">
      <c r="A11" s="9" t="s">
        <v>17</v>
      </c>
      <c r="B11" s="12" t="s">
        <v>153</v>
      </c>
      <c r="C11" s="13"/>
      <c r="D11" s="14">
        <v>21880</v>
      </c>
      <c r="E11" s="9">
        <v>32</v>
      </c>
      <c r="F11" s="15"/>
      <c r="G11" s="13" t="s">
        <v>154</v>
      </c>
      <c r="H11" s="14"/>
    </row>
    <row r="12" ht="15" customHeight="1" spans="1:8">
      <c r="A12" s="9">
        <v>6</v>
      </c>
      <c r="B12" s="12" t="s">
        <v>155</v>
      </c>
      <c r="C12" s="13"/>
      <c r="D12" s="14"/>
      <c r="E12" s="9">
        <v>33</v>
      </c>
      <c r="F12" s="15"/>
      <c r="G12" s="13"/>
      <c r="H12" s="16"/>
    </row>
    <row r="13" ht="15" customHeight="1" spans="1:8">
      <c r="A13" s="9">
        <v>7</v>
      </c>
      <c r="B13" s="10" t="s">
        <v>55</v>
      </c>
      <c r="C13" s="10"/>
      <c r="D13" s="11">
        <f>D14+D15</f>
        <v>1669.06</v>
      </c>
      <c r="E13" s="9">
        <v>34</v>
      </c>
      <c r="F13" s="15"/>
      <c r="G13" s="13"/>
      <c r="H13" s="16"/>
    </row>
    <row r="14" ht="15" customHeight="1" spans="1:8">
      <c r="A14" s="9">
        <v>8</v>
      </c>
      <c r="B14" s="12" t="s">
        <v>156</v>
      </c>
      <c r="C14" s="13"/>
      <c r="D14" s="14"/>
      <c r="E14" s="9">
        <v>35</v>
      </c>
      <c r="F14" s="12"/>
      <c r="G14" s="17"/>
      <c r="H14" s="16"/>
    </row>
    <row r="15" ht="15" customHeight="1" spans="1:8">
      <c r="A15" s="9">
        <v>9</v>
      </c>
      <c r="B15" s="10" t="s">
        <v>157</v>
      </c>
      <c r="C15" s="10"/>
      <c r="D15" s="14">
        <v>1669.06</v>
      </c>
      <c r="E15" s="9">
        <v>36</v>
      </c>
      <c r="F15" s="10" t="s">
        <v>158</v>
      </c>
      <c r="G15" s="10"/>
      <c r="H15" s="11">
        <f>H16+H17</f>
        <v>0</v>
      </c>
    </row>
    <row r="16" ht="15" customHeight="1" spans="1:8">
      <c r="A16" s="9">
        <v>10</v>
      </c>
      <c r="B16" s="10" t="s">
        <v>62</v>
      </c>
      <c r="C16" s="10"/>
      <c r="D16" s="11">
        <f>D17+D21+D22</f>
        <v>0</v>
      </c>
      <c r="E16" s="9">
        <v>37</v>
      </c>
      <c r="F16" s="18" t="s">
        <v>159</v>
      </c>
      <c r="G16" s="17"/>
      <c r="H16" s="14"/>
    </row>
    <row r="17" ht="15" customHeight="1" spans="1:8">
      <c r="A17" s="9">
        <v>11</v>
      </c>
      <c r="B17" s="10" t="s">
        <v>160</v>
      </c>
      <c r="C17" s="10"/>
      <c r="D17" s="11">
        <f>D18+D19+D20</f>
        <v>0</v>
      </c>
      <c r="E17" s="9">
        <v>38</v>
      </c>
      <c r="F17" s="18" t="s">
        <v>161</v>
      </c>
      <c r="G17" s="17"/>
      <c r="H17" s="14"/>
    </row>
    <row r="18" ht="15" customHeight="1" spans="1:8">
      <c r="A18" s="9">
        <v>12</v>
      </c>
      <c r="B18" s="10" t="s">
        <v>162</v>
      </c>
      <c r="C18" s="10"/>
      <c r="D18" s="14"/>
      <c r="E18" s="9">
        <v>39</v>
      </c>
      <c r="F18" s="12" t="s">
        <v>163</v>
      </c>
      <c r="G18" s="13"/>
      <c r="H18" s="14">
        <v>1240</v>
      </c>
    </row>
    <row r="19" ht="15" customHeight="1" spans="1:8">
      <c r="A19" s="9">
        <v>13</v>
      </c>
      <c r="B19" s="10" t="s">
        <v>164</v>
      </c>
      <c r="C19" s="10"/>
      <c r="D19" s="14"/>
      <c r="E19" s="9">
        <v>40</v>
      </c>
      <c r="F19" s="9"/>
      <c r="G19" s="9"/>
      <c r="H19" s="16"/>
    </row>
    <row r="20" ht="15" customHeight="1" spans="1:8">
      <c r="A20" s="9">
        <v>14</v>
      </c>
      <c r="B20" s="10" t="s">
        <v>165</v>
      </c>
      <c r="C20" s="10"/>
      <c r="D20" s="14"/>
      <c r="E20" s="9">
        <v>41</v>
      </c>
      <c r="F20" s="9"/>
      <c r="G20" s="9"/>
      <c r="H20" s="9"/>
    </row>
    <row r="21" ht="22.5" customHeight="1" spans="1:8">
      <c r="A21" s="9">
        <v>15</v>
      </c>
      <c r="B21" s="19" t="s">
        <v>166</v>
      </c>
      <c r="C21" s="19"/>
      <c r="D21" s="14"/>
      <c r="E21" s="9">
        <v>42</v>
      </c>
      <c r="F21" s="10"/>
      <c r="G21" s="10"/>
      <c r="H21" s="16"/>
    </row>
    <row r="22" ht="15" customHeight="1" spans="1:8">
      <c r="A22" s="9">
        <v>16</v>
      </c>
      <c r="B22" s="20" t="s">
        <v>167</v>
      </c>
      <c r="C22" s="20"/>
      <c r="D22" s="14"/>
      <c r="E22" s="9">
        <v>43</v>
      </c>
      <c r="F22" s="10"/>
      <c r="G22" s="10"/>
      <c r="H22" s="16"/>
    </row>
    <row r="23" ht="15" customHeight="1" spans="1:8">
      <c r="A23" s="9">
        <v>17</v>
      </c>
      <c r="B23" s="12" t="s">
        <v>66</v>
      </c>
      <c r="C23" s="13"/>
      <c r="D23" s="14"/>
      <c r="E23" s="9">
        <v>44</v>
      </c>
      <c r="F23" s="12"/>
      <c r="G23" s="13"/>
      <c r="H23" s="13"/>
    </row>
    <row r="24" ht="15" customHeight="1" spans="1:8">
      <c r="A24" s="9">
        <v>18</v>
      </c>
      <c r="B24" s="21" t="s">
        <v>168</v>
      </c>
      <c r="C24" s="21"/>
      <c r="D24" s="11">
        <f>D7+D13+D16+D23</f>
        <v>195459.06</v>
      </c>
      <c r="E24" s="9">
        <v>45</v>
      </c>
      <c r="F24" s="21" t="s">
        <v>168</v>
      </c>
      <c r="G24" s="21"/>
      <c r="H24" s="22">
        <f>H7+H15+H18</f>
        <v>2016760.55</v>
      </c>
    </row>
    <row r="25" ht="15" customHeight="1" spans="1:8">
      <c r="A25" s="9">
        <v>19</v>
      </c>
      <c r="B25" s="21"/>
      <c r="C25" s="21"/>
      <c r="D25" s="16"/>
      <c r="E25" s="9">
        <v>46</v>
      </c>
      <c r="F25" s="12"/>
      <c r="G25" s="13"/>
      <c r="H25" s="16"/>
    </row>
    <row r="26" ht="15" customHeight="1" spans="1:8">
      <c r="A26" s="9">
        <v>20</v>
      </c>
      <c r="B26" s="10" t="s">
        <v>169</v>
      </c>
      <c r="C26" s="10"/>
      <c r="D26" s="14">
        <v>3400000</v>
      </c>
      <c r="E26" s="9">
        <v>47</v>
      </c>
      <c r="F26" s="10" t="s">
        <v>81</v>
      </c>
      <c r="G26" s="10"/>
      <c r="H26" s="14"/>
    </row>
    <row r="27" ht="15" customHeight="1" spans="1:8">
      <c r="A27" s="9">
        <v>21</v>
      </c>
      <c r="B27" s="10" t="s">
        <v>170</v>
      </c>
      <c r="C27" s="10"/>
      <c r="D27" s="14"/>
      <c r="E27" s="9">
        <v>48</v>
      </c>
      <c r="F27" s="10" t="s">
        <v>83</v>
      </c>
      <c r="G27" s="10"/>
      <c r="H27" s="14">
        <v>195459.06</v>
      </c>
    </row>
    <row r="28" ht="15" customHeight="1" spans="1:8">
      <c r="A28" s="9">
        <v>22</v>
      </c>
      <c r="B28" s="9"/>
      <c r="C28" s="9"/>
      <c r="D28" s="16"/>
      <c r="E28" s="9">
        <v>49</v>
      </c>
      <c r="F28" s="9"/>
      <c r="G28" s="9"/>
      <c r="H28" s="16"/>
    </row>
    <row r="29" ht="15" customHeight="1" spans="1:8">
      <c r="A29" s="9">
        <v>23</v>
      </c>
      <c r="B29" s="21" t="s">
        <v>84</v>
      </c>
      <c r="C29" s="21"/>
      <c r="D29" s="11">
        <f>D24+D26+D27</f>
        <v>3595459.06</v>
      </c>
      <c r="E29" s="9">
        <v>50</v>
      </c>
      <c r="F29" s="21" t="s">
        <v>85</v>
      </c>
      <c r="G29" s="21"/>
      <c r="H29" s="11">
        <f>H24+H26+H27</f>
        <v>2212219.61</v>
      </c>
    </row>
    <row r="30" ht="15" customHeight="1" spans="1:8">
      <c r="A30" s="9">
        <v>24</v>
      </c>
      <c r="B30" s="9"/>
      <c r="C30" s="9"/>
      <c r="D30" s="16"/>
      <c r="E30" s="9">
        <v>51</v>
      </c>
      <c r="F30" s="21"/>
      <c r="G30" s="21"/>
      <c r="H30" s="16"/>
    </row>
    <row r="31" ht="15" customHeight="1" spans="1:8">
      <c r="A31" s="9">
        <v>25</v>
      </c>
      <c r="B31" s="10" t="s">
        <v>171</v>
      </c>
      <c r="C31" s="10"/>
      <c r="D31" s="14">
        <v>522099.35</v>
      </c>
      <c r="E31" s="9">
        <v>52</v>
      </c>
      <c r="F31" s="10" t="s">
        <v>172</v>
      </c>
      <c r="G31" s="10"/>
      <c r="H31" s="11">
        <f>(D29+D31)-H29</f>
        <v>1905338.8</v>
      </c>
    </row>
    <row r="32" ht="15" customHeight="1" spans="1:8">
      <c r="A32" s="9">
        <v>26</v>
      </c>
      <c r="B32" s="9"/>
      <c r="C32" s="9"/>
      <c r="D32" s="16"/>
      <c r="E32" s="9">
        <v>53</v>
      </c>
      <c r="F32" s="9"/>
      <c r="G32" s="9"/>
      <c r="H32" s="16"/>
    </row>
    <row r="33" ht="15" customHeight="1" spans="1:8">
      <c r="A33" s="9">
        <v>27</v>
      </c>
      <c r="B33" s="21" t="s">
        <v>173</v>
      </c>
      <c r="C33" s="21"/>
      <c r="D33" s="11">
        <f>D29+D31</f>
        <v>4117558.41</v>
      </c>
      <c r="E33" s="9">
        <v>54</v>
      </c>
      <c r="F33" s="21" t="s">
        <v>173</v>
      </c>
      <c r="G33" s="21"/>
      <c r="H33" s="11">
        <f>H29+H31</f>
        <v>4117558.41</v>
      </c>
    </row>
    <row r="34" ht="22.5" customHeight="1" spans="1:8">
      <c r="A34" s="5" t="s">
        <v>174</v>
      </c>
      <c r="B34" s="23"/>
      <c r="C34" s="23"/>
      <c r="D34" s="24"/>
      <c r="E34" s="23" t="s">
        <v>175</v>
      </c>
      <c r="F34" s="23"/>
      <c r="G34" s="23"/>
      <c r="H34" s="23"/>
    </row>
    <row r="35" ht="13.5" customHeight="1" spans="1:8">
      <c r="A35" s="23" t="s">
        <v>176</v>
      </c>
      <c r="B35" s="6"/>
      <c r="C35" s="6"/>
      <c r="D35" s="6"/>
      <c r="E35" s="25"/>
      <c r="F35" s="6"/>
      <c r="G35" s="23"/>
      <c r="H35" s="23"/>
    </row>
    <row r="36" ht="13.5" customHeight="1" spans="1:8">
      <c r="A36" s="23" t="s">
        <v>177</v>
      </c>
      <c r="B36" s="6"/>
      <c r="C36" s="6"/>
      <c r="D36" s="6"/>
      <c r="E36" s="25"/>
      <c r="F36" s="6"/>
      <c r="G36" s="23"/>
      <c r="H36" s="23"/>
    </row>
    <row r="37" ht="13.5" customHeight="1" spans="1:8">
      <c r="A37" s="23" t="s">
        <v>178</v>
      </c>
      <c r="B37" s="6"/>
      <c r="C37" s="6"/>
      <c r="D37" s="6"/>
      <c r="E37" s="25"/>
      <c r="F37" s="6"/>
      <c r="G37" s="23"/>
      <c r="H37" s="23"/>
    </row>
    <row r="38" ht="13.5" customHeight="1" spans="1:8">
      <c r="A38" s="23" t="s">
        <v>179</v>
      </c>
      <c r="B38" s="6"/>
      <c r="C38" s="6"/>
      <c r="D38" s="6"/>
      <c r="E38" s="25"/>
      <c r="F38" s="6"/>
      <c r="G38" s="23"/>
      <c r="H38" s="23"/>
    </row>
    <row r="39" ht="13.5" customHeight="1" spans="1:8">
      <c r="A39" s="23" t="s">
        <v>180</v>
      </c>
      <c r="B39" s="6"/>
      <c r="C39" s="6"/>
      <c r="D39" s="6"/>
      <c r="E39" s="25"/>
      <c r="F39" s="6"/>
      <c r="G39" s="23"/>
      <c r="H39" s="23"/>
    </row>
    <row r="40" ht="13.5" customHeight="1" spans="1:8">
      <c r="A40" s="23" t="s">
        <v>181</v>
      </c>
      <c r="B40" s="6"/>
      <c r="C40" s="6"/>
      <c r="D40" s="6"/>
      <c r="E40" s="25"/>
      <c r="F40" s="6"/>
      <c r="G40" s="23"/>
      <c r="H40" s="23"/>
    </row>
    <row r="41" ht="33" customHeight="1" spans="1:8">
      <c r="A41" s="26" t="s">
        <v>182</v>
      </c>
      <c r="B41" s="6"/>
      <c r="C41" s="6"/>
      <c r="D41" s="6"/>
      <c r="E41" s="25"/>
      <c r="F41" s="6"/>
      <c r="G41" s="23"/>
      <c r="H41" s="23"/>
    </row>
    <row r="42" ht="27" customHeight="1" spans="1:8">
      <c r="A42" s="26" t="s">
        <v>183</v>
      </c>
      <c r="B42" s="6"/>
      <c r="C42" s="6"/>
      <c r="D42" s="6"/>
      <c r="E42" s="25"/>
      <c r="F42" s="6"/>
      <c r="G42" s="23"/>
      <c r="H42" s="23"/>
    </row>
    <row r="43" ht="13.5" customHeight="1" spans="1:8">
      <c r="A43" s="23" t="s">
        <v>140</v>
      </c>
      <c r="B43" s="6"/>
      <c r="C43" s="6"/>
      <c r="D43" s="6"/>
      <c r="E43" s="25"/>
      <c r="F43" s="6"/>
      <c r="G43" s="23"/>
      <c r="H43" s="23"/>
    </row>
    <row r="44" ht="13.5" customHeight="1" spans="1:8">
      <c r="A44" s="23" t="s">
        <v>141</v>
      </c>
      <c r="B44" s="6"/>
      <c r="C44" s="6"/>
      <c r="D44" s="6"/>
      <c r="E44" s="25"/>
      <c r="F44" s="6"/>
      <c r="G44" s="23"/>
      <c r="H44" s="23"/>
    </row>
    <row r="46" customHeight="1" spans="1:8">
      <c r="A46" s="27"/>
      <c r="B46" s="28"/>
      <c r="C46" s="28"/>
      <c r="D46" s="28"/>
      <c r="E46" s="29"/>
      <c r="F46" s="28"/>
      <c r="G46" s="30"/>
      <c r="H46" s="30"/>
    </row>
    <row r="47" ht="32.25" customHeight="1" spans="1:8">
      <c r="A47" s="27"/>
      <c r="B47" s="28"/>
      <c r="C47" s="28"/>
      <c r="D47" s="28"/>
      <c r="E47" s="29"/>
      <c r="F47" s="28"/>
      <c r="G47" s="30"/>
      <c r="H47" s="30"/>
    </row>
  </sheetData>
  <sheetProtection sheet="1"/>
  <mergeCells count="62">
    <mergeCell ref="B5:C5"/>
    <mergeCell ref="A6:C6"/>
    <mergeCell ref="E6:G6"/>
    <mergeCell ref="B7:C7"/>
    <mergeCell ref="F7:G7"/>
    <mergeCell ref="B8:C8"/>
    <mergeCell ref="B9:C9"/>
    <mergeCell ref="B10:C10"/>
    <mergeCell ref="B11:C11"/>
    <mergeCell ref="B12:C12"/>
    <mergeCell ref="B13:C13"/>
    <mergeCell ref="B14:C14"/>
    <mergeCell ref="B15:C15"/>
    <mergeCell ref="F15:G15"/>
    <mergeCell ref="B16:C16"/>
    <mergeCell ref="F16:G16"/>
    <mergeCell ref="B17:C17"/>
    <mergeCell ref="F17:G17"/>
    <mergeCell ref="B18:C18"/>
    <mergeCell ref="F18:G18"/>
    <mergeCell ref="B19:C19"/>
    <mergeCell ref="F19:G19"/>
    <mergeCell ref="B20:C20"/>
    <mergeCell ref="F20:G20"/>
    <mergeCell ref="B21:C21"/>
    <mergeCell ref="F21:G21"/>
    <mergeCell ref="B22:C22"/>
    <mergeCell ref="F22:G22"/>
    <mergeCell ref="B23:C23"/>
    <mergeCell ref="B24:C24"/>
    <mergeCell ref="F24:G24"/>
    <mergeCell ref="B25:C25"/>
    <mergeCell ref="B26:C26"/>
    <mergeCell ref="F26:G26"/>
    <mergeCell ref="B27:C27"/>
    <mergeCell ref="F27:G27"/>
    <mergeCell ref="B28:C28"/>
    <mergeCell ref="F28:G28"/>
    <mergeCell ref="B29:C29"/>
    <mergeCell ref="F29:G29"/>
    <mergeCell ref="B30:C30"/>
    <mergeCell ref="F30:G30"/>
    <mergeCell ref="B31:C31"/>
    <mergeCell ref="F31:G31"/>
    <mergeCell ref="B32:C32"/>
    <mergeCell ref="F32:G32"/>
    <mergeCell ref="B33:C33"/>
    <mergeCell ref="F33:G33"/>
    <mergeCell ref="A34:C34"/>
    <mergeCell ref="A35:H35"/>
    <mergeCell ref="A36:H36"/>
    <mergeCell ref="A37:H37"/>
    <mergeCell ref="A38:H38"/>
    <mergeCell ref="A39:H39"/>
    <mergeCell ref="A40:H40"/>
    <mergeCell ref="A41:H41"/>
    <mergeCell ref="A42:H42"/>
    <mergeCell ref="A43:H43"/>
    <mergeCell ref="A44:H44"/>
    <mergeCell ref="A46:H46"/>
    <mergeCell ref="A47:H47"/>
    <mergeCell ref="A2:H3"/>
  </mergeCells>
  <printOptions horizontalCentered="1" verticalCentered="1"/>
  <pageMargins left="0" right="0" top="0" bottom="0" header="0" footer="0"/>
  <pageSetup paperSize="9" scale="78" fitToWidth="0" fitToHeight="0" pageOrder="overThenDown" orientation="landscape"/>
  <headerFooter/>
  <rowBreaks count="1" manualBreakCount="1">
    <brk id="45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医疗资2023jb01</vt:lpstr>
      <vt:lpstr>医疗2023jb02</vt:lpstr>
      <vt:lpstr>其医资2023jb04</vt:lpstr>
      <vt:lpstr>其医收支2023jb05-2</vt:lpstr>
      <vt:lpstr>居民资2023jb07</vt:lpstr>
      <vt:lpstr>居民收支2023jb08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txybjcwk07</dc:creator>
  <cp:lastModifiedBy>说好的一起*我给你</cp:lastModifiedBy>
  <dcterms:created xsi:type="dcterms:W3CDTF">2023-10-10T07:46:00Z</dcterms:created>
  <cp:lastPrinted>2023-11-10T05:52:00Z</cp:lastPrinted>
  <dcterms:modified xsi:type="dcterms:W3CDTF">2023-11-12T11:51:52Z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81906A3BA0BB448FAD914363F5D9DD1F_12</vt:lpwstr>
  </property>
  <property fmtid="{D5CDD505-2E9C-101B-9397-08002B2CF9AE}" pid="3" name="KSOProductBuildVer">
    <vt:lpwstr>2052-12.1.0.15712</vt:lpwstr>
  </property>
</Properties>
</file>