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30" activeTab="4"/>
  </bookViews>
  <sheets>
    <sheet name="医疗资2023jb01" sheetId="3" r:id="rId1"/>
    <sheet name="医疗2023jb02" sheetId="4" r:id="rId2"/>
    <sheet name="其医资2023jb04" sheetId="6" r:id="rId3"/>
    <sheet name="其医收支2023jb05-2" sheetId="8" r:id="rId4"/>
    <sheet name="居民资2023jb07" sheetId="10" r:id="rId5"/>
    <sheet name="居民收支2023jb08" sheetId="11" r:id="rId6"/>
  </sheets>
  <definedNames>
    <definedName name="_xlnm.Print_Area" localSheetId="5">居民收支2023jb08!$A$1:$H$45</definedName>
    <definedName name="_xlnm.Print_Area" localSheetId="1">医疗2023jb02!$A$1:$N$39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数据长度上限:12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<sst xmlns="http://schemas.openxmlformats.org/spreadsheetml/2006/main" count="329" uniqueCount="193">
  <si>
    <t xml:space="preserve">  职工基本医疗保险（含生育保险）基金资产负债表</t>
  </si>
  <si>
    <t>季报01表</t>
  </si>
  <si>
    <t>填报单位：</t>
  </si>
  <si>
    <t>塔什库尔干塔吉克自治县医疗保障局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</si>
  <si>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</si>
  <si>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</si>
  <si>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</si>
  <si>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</si>
  <si>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</si>
  <si>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</si>
  <si>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</si>
  <si>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</si>
  <si>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</si>
  <si>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</si>
  <si>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</si>
  <si>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</si>
  <si>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</si>
  <si>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</si>
  <si>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</si>
  <si>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</si>
  <si>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</si>
  <si>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</si>
  <si>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</si>
  <si>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</si>
  <si>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</si>
  <si>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</si>
  <si>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</si>
  <si>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</si>
  <si>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</si>
  <si>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</si>
  <si>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</si>
  <si>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</si>
  <si>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</si>
  <si>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</si>
  <si>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</si>
  <si>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</si>
  <si>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</si>
  <si>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</si>
  <si>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职工基本医疗保险（含生育保险）基金收支表</t>
  </si>
  <si>
    <t>季报02表</t>
  </si>
  <si>
    <t>2023年</t>
  </si>
  <si>
    <t>第二季度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</si>
  <si>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</si>
  <si>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</si>
  <si>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</si>
  <si>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</si>
  <si>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</si>
  <si>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</si>
  <si>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</si>
  <si>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</si>
  <si>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</si>
  <si>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</si>
  <si>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</si>
  <si>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</si>
  <si>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</si>
  <si>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</si>
  <si>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</si>
  <si>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</si>
  <si>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</si>
  <si>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</si>
  <si>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</si>
  <si>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</si>
  <si>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</si>
  <si>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</si>
  <si>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</si>
  <si>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</si>
  <si>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</si>
  <si>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</si>
  <si>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</si>
  <si>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</si>
  <si>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</si>
  <si>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</si>
  <si>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</si>
  <si>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</si>
  <si>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</si>
  <si>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</si>
  <si>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</si>
  <si>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</si>
  <si>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</si>
  <si>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</si>
  <si>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</si>
  <si>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</si>
  <si>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</si>
  <si>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</si>
  <si>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</si>
  <si>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</si>
  <si>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</si>
  <si>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</si>
  <si>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</si>
  <si>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</si>
  <si>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</si>
  <si>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</si>
  <si>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</si>
  <si>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</si>
  <si>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
      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</si>
  <si>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</si>
  <si>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</si>
  <si>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</si>
  <si>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</si>
  <si>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其他医疗保障基金资产负债表</t>
  </si>
  <si>
    <t>季报04表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</si>
  <si>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</si>
  <si>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</si>
  <si>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</si>
  <si>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</si>
  <si>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</si>
  <si>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</si>
  <si>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纵向公式：1=2+3+4+5+6；7=8+9；10=11+12+13+14；</t>
  </si>
  <si>
    <t>蓝色无占位符‘--’单元格为取数公式，系统自动取数，不需要录入。蓝色有占位符‘--’单元格不用录入。</t>
  </si>
  <si>
    <t>其他医疗保障基金收支表</t>
  </si>
  <si>
    <t>季报05-2表</t>
  </si>
  <si>
    <t>单位:元</t>
  </si>
  <si>
    <t>项      目</t>
  </si>
  <si>
    <t>金      额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</si>
  <si>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</si>
  <si>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</si>
  <si>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</si>
  <si>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</si>
  <si>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  其中：住院支出</t>
  </si>
  <si>
    <t xml:space="preserve">    （三）财政补贴收入</t>
  </si>
  <si>
    <t xml:space="preserve">            门诊支出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</si>
  <si>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</si>
  <si>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</si>
  <si>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</si>
  <si>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</si>
  <si>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</si>
  <si>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</si>
  <si>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</si>
  <si>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</si>
  <si>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</si>
  <si>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</si>
  <si>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</si>
  <si>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        其他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</si>
  <si>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</si>
  <si>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</si>
  <si>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</si>
  <si>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</si>
  <si>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</si>
  <si>
    <t>城乡居民基本医疗保险基金资产负债表</t>
  </si>
  <si>
    <t>季报 07表</t>
  </si>
  <si>
    <t>填报单位: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</si>
  <si>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</si>
  <si>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</si>
  <si>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</si>
  <si>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</si>
  <si>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</si>
  <si>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</si>
  <si>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</si>
  <si>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</si>
  <si>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 xml:space="preserve">    其中:风险调剂金</t>
  </si>
  <si>
    <t xml:space="preserve">纵向公式：1=2+3+4+5; 6=7+8; </t>
  </si>
  <si>
    <t>城乡居民基本医疗保险基金收支表</t>
  </si>
  <si>
    <t>季报 08表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</si>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</sst>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sz val="10"/>
      <color rgb="FF000000"/>
      <name val="仿宋"/>
      <charset val="134"/>
    </font>
    <font>
      <sz val="8"/>
      <color rgb="FF000000"/>
      <name val="仿宋"/>
      <charset val="134"/>
    </font>
    <font>
      <b/>
      <sz val="10"/>
      <color rgb="FF000000"/>
      <name val="仿宋"/>
      <charset val="134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9DE42"/>
        <bgColor rgb="FF79DE42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8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9" borderId="9">
      <alignment vertical="center"/>
    </xf>
    <xf numFmtId="0" fontId="17" fillId="10" borderId="10">
      <alignment vertical="center"/>
    </xf>
    <xf numFmtId="0" fontId="18" fillId="10" borderId="9">
      <alignment vertical="center"/>
    </xf>
    <xf numFmtId="0" fontId="19" fillId="11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0" fillId="16" borderId="0">
      <alignment vertical="center"/>
    </xf>
    <xf numFmtId="0" fontId="0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0" fillId="20" borderId="0">
      <alignment vertical="center"/>
    </xf>
    <xf numFmtId="0" fontId="0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0" fillId="28" borderId="0">
      <alignment vertical="center"/>
    </xf>
    <xf numFmtId="0" fontId="0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0" fillId="32" borderId="0">
      <alignment vertical="center"/>
    </xf>
    <xf numFmtId="0" fontId="0" fillId="33" borderId="0">
      <alignment vertical="center"/>
    </xf>
    <xf numFmtId="0" fontId="25" fillId="34" borderId="0">
      <alignment vertical="center"/>
    </xf>
    <xf numFmtId="0" fontId="25" fillId="35" borderId="0">
      <alignment vertical="center"/>
    </xf>
    <xf numFmtId="0" fontId="0" fillId="36" borderId="0">
      <alignment vertical="center"/>
    </xf>
    <xf numFmtId="0" fontId="0" fillId="37" borderId="0">
      <alignment vertical="center"/>
    </xf>
    <xf numFmtId="0" fontId="25" fillId="38" borderId="0">
      <alignment vertical="center"/>
    </xf>
  </cellStyleXfs>
  <cellXfs count="57">
    <xf numFmtId="0" fontId="0" fillId="0" borderId="0" xfId="0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176" fontId="3" fillId="4" borderId="2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left" vertical="center"/>
    </xf>
    <xf numFmtId="176" fontId="3" fillId="2" borderId="2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right" vertical="center"/>
    </xf>
    <xf numFmtId="176" fontId="3" fillId="3" borderId="2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/>
    </xf>
    <xf numFmtId="176" fontId="3" fillId="4" borderId="4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right" vertical="center"/>
    </xf>
    <xf numFmtId="176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14" fontId="3" fillId="2" borderId="0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vertical="center"/>
    </xf>
    <xf numFmtId="176" fontId="3" fillId="5" borderId="2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176" fontId="3" fillId="3" borderId="2" xfId="0" applyNumberFormat="1" applyFont="1" applyFill="1" applyBorder="1" applyAlignment="1" applyProtection="1">
      <alignment horizontal="center" vertical="center"/>
    </xf>
    <xf numFmtId="176" fontId="3" fillId="2" borderId="5" xfId="0" applyNumberFormat="1" applyFont="1" applyFill="1" applyBorder="1" applyAlignment="1" applyProtection="1">
      <alignment horizontal="left" vertical="center"/>
    </xf>
    <xf numFmtId="176" fontId="3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vertical="center"/>
    </xf>
    <xf numFmtId="14" fontId="3" fillId="2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176" fontId="3" fillId="6" borderId="2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/>
    <xf numFmtId="2" fontId="3" fillId="2" borderId="2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left" vertical="center" wrapText="1"/>
    </xf>
    <xf numFmtId="176" fontId="1" fillId="2" borderId="0" xfId="0" applyNumberFormat="1" applyFont="1" applyFill="1" applyBorder="1" applyAlignment="1" applyProtection="1">
      <alignment horizontal="left" vertical="center"/>
    </xf>
    <xf numFmtId="176" fontId="0" fillId="0" borderId="0" xfId="0" applyNumberFormat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7" borderId="2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topLeftCell="A8" workbookViewId="0">
      <selection activeCell="G11" sqref="G11"/>
    </sheetView>
  </sheetViews>
  <sheetFormatPr defaultColWidth="8" defaultRowHeight="14.25" customHeight="1" outlineLevelCol="3"/>
  <cols>
    <col min="1" max="1" width="10.125" style="1" customWidth="1"/>
    <col min="2" max="2" width="27.625" style="1" customWidth="1"/>
    <col min="3" max="4" width="34.25" style="1" customWidth="1"/>
  </cols>
  <sheetData>
    <row r="1" ht="64.5" customHeight="1" spans="1:4">
      <c r="A1" s="3" t="s">
        <v>0</v>
      </c>
      <c r="B1" s="3"/>
      <c r="C1" s="3"/>
      <c r="D1" s="3"/>
    </row>
    <row r="2" hidden="1" customHeight="1" spans="1:4">
      <c r="A2" s="2"/>
      <c r="B2" s="2"/>
      <c r="C2" s="2"/>
      <c r="D2" s="28"/>
    </row>
    <row r="3" ht="15" customHeight="1" spans="1:4">
      <c r="A3" s="30"/>
      <c r="B3" s="30"/>
      <c r="C3" s="2"/>
      <c r="D3" s="6" t="s">
        <v>1</v>
      </c>
    </row>
    <row r="4" ht="15" customHeight="1" spans="1:4">
      <c r="A4" s="8" t="s">
        <v>2</v>
      </c>
      <c r="B4" s="7" t="s">
        <v>3</v>
      </c>
      <c r="C4" s="42">
        <v>45111</v>
      </c>
      <c r="D4" s="8" t="s">
        <v>4</v>
      </c>
    </row>
    <row r="5" ht="22.5" customHeight="1" spans="1:4">
      <c r="A5" s="9" t="s">
        <v>5</v>
      </c>
      <c r="B5" s="9"/>
      <c r="C5" s="9" t="s">
        <v>6</v>
      </c>
      <c r="D5" s="9" t="s">
        <v>7</v>
      </c>
    </row>
    <row r="6" ht="22.5" customHeight="1" spans="1:4">
      <c r="A6" s="9"/>
      <c r="B6" s="9"/>
      <c r="C6" s="9"/>
      <c r="D6" s="9"/>
    </row>
    <row r="7" ht="22.5" customHeight="1" spans="1:4">
      <c r="A7" s="9" t="s">
        <v>8</v>
      </c>
      <c r="B7" s="10" t="s">
        <v>9</v>
      </c>
      <c r="C7" s="11">
        <f t="shared" ref="C7:D7" si="0">SUM(C8:C12)</f>
        <v>705031.1</v>
      </c>
      <c r="D7" s="11">
        <v>1509713.35</v>
      </c>
    </row>
    <row r="8" ht="22.5" customHeight="1" spans="1:4">
      <c r="A8" s="9" t="s">
        <v>10</v>
      </c>
      <c r="B8" s="10" t="s">
        <v>11</v>
      </c>
      <c r="C8" s="48"/>
      <c r="D8" s="48"/>
    </row>
    <row r="9" ht="22.5" customHeight="1" spans="1:4">
      <c r="A9" s="9" t="s">
        <v>12</v>
      </c>
      <c r="B9" s="10" t="s">
        <v>13</v>
      </c>
      <c r="C9" s="48">
        <v>705031.1</v>
      </c>
      <c r="D9" s="48">
        <v>1505832.11</v>
      </c>
    </row>
    <row r="10" ht="22.5" customHeight="1" spans="1:4">
      <c r="A10" s="9" t="s">
        <v>14</v>
      </c>
      <c r="B10" s="10" t="s">
        <v>15</v>
      </c>
      <c r="C10" s="48"/>
      <c r="D10" s="48">
        <v>3881.24</v>
      </c>
    </row>
    <row r="11" ht="22.5" customHeight="1" spans="1:4">
      <c r="A11" s="9" t="s">
        <v>16</v>
      </c>
      <c r="B11" s="10" t="s">
        <v>17</v>
      </c>
      <c r="C11" s="48"/>
      <c r="D11" s="55">
        <v>0</v>
      </c>
    </row>
    <row r="12" ht="22.5" customHeight="1" spans="1:4">
      <c r="A12" s="9" t="s">
        <v>18</v>
      </c>
      <c r="B12" s="10" t="s">
        <v>19</v>
      </c>
      <c r="C12" s="48"/>
      <c r="D12" s="48"/>
    </row>
    <row r="13" ht="22.5" customHeight="1" spans="1:4">
      <c r="A13" s="9" t="s">
        <v>20</v>
      </c>
      <c r="B13" s="10" t="s">
        <v>21</v>
      </c>
      <c r="C13" s="11">
        <f t="shared" ref="C13:D13" si="1">SUM(C14:C15)</f>
        <v>137628.24</v>
      </c>
      <c r="D13" s="11">
        <v>3911.24</v>
      </c>
    </row>
    <row r="14" ht="22.5" customHeight="1" spans="1:4">
      <c r="A14" s="9" t="s">
        <v>22</v>
      </c>
      <c r="B14" s="10" t="s">
        <v>23</v>
      </c>
      <c r="C14" s="48">
        <v>137628.24</v>
      </c>
      <c r="D14" s="55">
        <v>3911.24</v>
      </c>
    </row>
    <row r="15" ht="22.5" customHeight="1" spans="1:4">
      <c r="A15" s="9" t="s">
        <v>24</v>
      </c>
      <c r="B15" s="10" t="s">
        <v>25</v>
      </c>
      <c r="C15" s="48"/>
      <c r="D15" s="48"/>
    </row>
    <row r="16" ht="22.5" customHeight="1" spans="1:4">
      <c r="A16" s="9" t="s">
        <v>26</v>
      </c>
      <c r="B16" s="10" t="s">
        <v>27</v>
      </c>
      <c r="C16" s="11">
        <f t="shared" ref="C16:D16" si="2">C17+C18+C19</f>
        <v>567402.86</v>
      </c>
      <c r="D16" s="11">
        <f t="shared" si="2"/>
        <v>1505802.11000001</v>
      </c>
    </row>
    <row r="17" ht="22.5" customHeight="1" spans="1:4">
      <c r="A17" s="9" t="s">
        <v>28</v>
      </c>
      <c r="B17" s="10" t="s">
        <v>29</v>
      </c>
      <c r="C17" s="55">
        <f>医疗2023jb02!E30</f>
        <v>220796.78</v>
      </c>
      <c r="D17" s="55">
        <f>医疗2023jb02!L30</f>
        <v>850488.74000001</v>
      </c>
    </row>
    <row r="18" ht="22.5" customHeight="1" spans="1:4">
      <c r="A18" s="9" t="s">
        <v>30</v>
      </c>
      <c r="B18" s="10" t="s">
        <v>31</v>
      </c>
      <c r="C18" s="55">
        <f>医疗2023jb02!F30</f>
        <v>346606.08</v>
      </c>
      <c r="D18" s="55">
        <f>医疗2023jb02!M30</f>
        <v>655313.370000001</v>
      </c>
    </row>
    <row r="19" ht="22.5" customHeight="1" spans="1:4">
      <c r="A19" s="9" t="s">
        <v>32</v>
      </c>
      <c r="B19" s="10" t="s">
        <v>33</v>
      </c>
      <c r="C19" s="55">
        <f>医疗2023jb02!G30</f>
        <v>0</v>
      </c>
      <c r="D19" s="55">
        <f>医疗2023jb02!N30</f>
        <v>0</v>
      </c>
    </row>
    <row r="20" ht="22.5" customHeight="1" spans="1:4">
      <c r="A20" s="36" t="s">
        <v>34</v>
      </c>
      <c r="B20" s="36"/>
      <c r="C20" s="56"/>
      <c r="D20" s="36"/>
    </row>
    <row r="21" ht="15.75" customHeight="1" spans="1:4">
      <c r="A21" s="23" t="s">
        <v>35</v>
      </c>
      <c r="B21" s="23"/>
      <c r="C21" s="5"/>
      <c r="D21" s="23"/>
    </row>
    <row r="22" ht="17.25" customHeight="1" spans="1:4">
      <c r="A22" s="23" t="s">
        <v>36</v>
      </c>
      <c r="B22" s="23"/>
      <c r="C22" s="5"/>
      <c r="D22" s="23"/>
    </row>
    <row r="23" ht="16.5" customHeight="1" spans="1:4">
      <c r="A23" s="23" t="s">
        <v>37</v>
      </c>
      <c r="B23" s="23"/>
      <c r="C23" s="5"/>
      <c r="D23" s="23"/>
    </row>
    <row r="25" customHeight="1" spans="1:4">
      <c r="A25" s="30"/>
      <c r="B25" s="30"/>
      <c r="C25" s="2"/>
      <c r="D25" s="30"/>
    </row>
  </sheetData>
  <mergeCells count="9">
    <mergeCell ref="A1:D1"/>
    <mergeCell ref="A20:D20"/>
    <mergeCell ref="A21:D21"/>
    <mergeCell ref="A22:D22"/>
    <mergeCell ref="A23:D23"/>
    <mergeCell ref="A25:D25"/>
    <mergeCell ref="C5:C6"/>
    <mergeCell ref="D5:D6"/>
    <mergeCell ref="A5:B6"/>
  </mergeCells>
  <printOptions horizontalCentered="1" verticalCentered="1"/>
  <pageMargins left="0" right="0" top="0" bottom="0" header="0" footer="0"/>
  <pageSetup paperSize="9" scale="105" fitToWidth="0" fitToHeight="0" pageOrder="overThenDown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showGridLines="0" view="pageBreakPreview" zoomScale="60" zoomScaleNormal="100" workbookViewId="0">
      <selection activeCell="L14" sqref="L14"/>
    </sheetView>
  </sheetViews>
  <sheetFormatPr defaultColWidth="8" defaultRowHeight="14.25" customHeight="1"/>
  <cols>
    <col min="1" max="1" width="9.375" style="1" customWidth="1"/>
    <col min="2" max="2" width="21.75" style="1" customWidth="1"/>
    <col min="3" max="3" width="23.625" style="1" customWidth="1"/>
    <col min="4" max="4" width="21.125" style="1" customWidth="1"/>
    <col min="5" max="5" width="26" style="1" customWidth="1"/>
    <col min="6" max="6" width="24" style="1" customWidth="1"/>
    <col min="7" max="7" width="20.875" style="1" customWidth="1"/>
    <col min="8" max="8" width="4.875" style="1" customWidth="1"/>
    <col min="9" max="9" width="28.625" style="1" customWidth="1"/>
    <col min="10" max="14" width="20.25" style="1" customWidth="1"/>
    <col min="15" max="15" width="16.75" customWidth="1"/>
  </cols>
  <sheetData>
    <row r="1" ht="28.5" customHeight="1" spans="1:14">
      <c r="A1" s="3" t="s">
        <v>38</v>
      </c>
      <c r="B1" s="3"/>
      <c r="C1" s="3"/>
      <c r="D1" s="43"/>
      <c r="E1" s="3"/>
      <c r="F1" s="3"/>
      <c r="G1" s="3"/>
      <c r="H1" s="3"/>
      <c r="I1" s="3"/>
      <c r="J1" s="3"/>
      <c r="K1" s="43"/>
      <c r="L1" s="3"/>
      <c r="M1" s="3"/>
      <c r="N1" s="3"/>
    </row>
    <row r="2" hidden="1" customHeight="1" spans="1:14">
      <c r="A2" s="28"/>
      <c r="B2" s="28"/>
      <c r="C2" s="28"/>
      <c r="D2" s="44"/>
      <c r="E2" s="28"/>
      <c r="F2" s="28"/>
      <c r="G2" s="28"/>
      <c r="H2" s="2"/>
      <c r="I2" s="28"/>
      <c r="J2" s="28"/>
      <c r="K2" s="44"/>
      <c r="L2" s="28"/>
      <c r="M2" s="28"/>
      <c r="N2" s="28"/>
    </row>
    <row r="3" customHeight="1" spans="1:14">
      <c r="A3" s="28"/>
      <c r="B3" s="28"/>
      <c r="C3" s="28"/>
      <c r="D3" s="44"/>
      <c r="E3" s="28"/>
      <c r="F3" s="28"/>
      <c r="G3" s="28"/>
      <c r="H3" s="2"/>
      <c r="I3" s="28"/>
      <c r="J3" s="28"/>
      <c r="K3" s="44"/>
      <c r="L3" s="28"/>
      <c r="M3" s="28"/>
      <c r="N3" s="6" t="s">
        <v>39</v>
      </c>
    </row>
    <row r="4" customHeight="1" spans="1:14">
      <c r="A4" s="8" t="s">
        <v>2</v>
      </c>
      <c r="B4" s="7" t="s">
        <v>3</v>
      </c>
      <c r="C4" s="8"/>
      <c r="D4" s="45"/>
      <c r="E4" s="8"/>
      <c r="F4" s="46"/>
      <c r="G4" s="8" t="s">
        <v>40</v>
      </c>
      <c r="H4" s="7" t="s">
        <v>41</v>
      </c>
      <c r="I4" s="8"/>
      <c r="J4" s="46"/>
      <c r="K4" s="45"/>
      <c r="L4" s="46"/>
      <c r="M4" s="46"/>
      <c r="N4" s="8" t="s">
        <v>4</v>
      </c>
    </row>
    <row r="5" customHeight="1" spans="1:14">
      <c r="A5" s="9" t="s">
        <v>42</v>
      </c>
      <c r="B5" s="9"/>
      <c r="C5" s="9" t="s">
        <v>43</v>
      </c>
      <c r="D5" s="9" t="s">
        <v>44</v>
      </c>
      <c r="E5" s="9"/>
      <c r="F5" s="9"/>
      <c r="G5" s="47" t="s">
        <v>45</v>
      </c>
      <c r="H5" s="9" t="s">
        <v>42</v>
      </c>
      <c r="I5" s="9"/>
      <c r="J5" s="9" t="s">
        <v>43</v>
      </c>
      <c r="K5" s="9" t="s">
        <v>44</v>
      </c>
      <c r="L5" s="9"/>
      <c r="M5" s="9"/>
      <c r="N5" s="47" t="s">
        <v>45</v>
      </c>
    </row>
    <row r="6" ht="24" customHeight="1" spans="1:14">
      <c r="A6" s="9"/>
      <c r="B6" s="9"/>
      <c r="C6" s="9"/>
      <c r="D6" s="47" t="s">
        <v>46</v>
      </c>
      <c r="E6" s="9" t="s">
        <v>47</v>
      </c>
      <c r="F6" s="9" t="s">
        <v>48</v>
      </c>
      <c r="G6" s="47"/>
      <c r="H6" s="9"/>
      <c r="I6" s="9"/>
      <c r="J6" s="9"/>
      <c r="K6" s="47" t="s">
        <v>49</v>
      </c>
      <c r="L6" s="9" t="s">
        <v>47</v>
      </c>
      <c r="M6" s="9" t="s">
        <v>48</v>
      </c>
      <c r="N6" s="47"/>
    </row>
    <row r="7" customHeight="1" spans="1:14">
      <c r="A7" s="9" t="s">
        <v>8</v>
      </c>
      <c r="B7" s="10" t="s">
        <v>50</v>
      </c>
      <c r="C7" s="11">
        <f t="shared" ref="C7:G7" si="0">C8+C10</f>
        <v>38123873.07</v>
      </c>
      <c r="D7" s="11">
        <f t="shared" si="0"/>
        <v>38123873.07</v>
      </c>
      <c r="E7" s="11">
        <f t="shared" si="0"/>
        <v>29548951.33</v>
      </c>
      <c r="F7" s="11">
        <f t="shared" si="0"/>
        <v>8574921.74</v>
      </c>
      <c r="G7" s="11">
        <f t="shared" si="0"/>
        <v>0</v>
      </c>
      <c r="H7" s="9">
        <v>27</v>
      </c>
      <c r="I7" s="10" t="s">
        <v>51</v>
      </c>
      <c r="J7" s="11">
        <f t="shared" ref="J7:N7" si="1">J8+J16</f>
        <v>7754472.61</v>
      </c>
      <c r="K7" s="11">
        <f t="shared" si="1"/>
        <v>7754472.61</v>
      </c>
      <c r="L7" s="11">
        <f t="shared" si="1"/>
        <v>4131786.7</v>
      </c>
      <c r="M7" s="11">
        <f t="shared" si="1"/>
        <v>3622685.91</v>
      </c>
      <c r="N7" s="11">
        <f t="shared" si="1"/>
        <v>0</v>
      </c>
    </row>
    <row r="8" customHeight="1" spans="1:14">
      <c r="A8" s="9" t="s">
        <v>10</v>
      </c>
      <c r="B8" s="10" t="s">
        <v>52</v>
      </c>
      <c r="C8" s="11">
        <f t="shared" ref="C8:C19" si="2">D8+G8</f>
        <v>30936138.02</v>
      </c>
      <c r="D8" s="11">
        <f t="shared" ref="D8:D19" si="3">E8+F8</f>
        <v>30936138.02</v>
      </c>
      <c r="E8" s="14">
        <v>29481994.69</v>
      </c>
      <c r="F8" s="14">
        <v>1454143.33</v>
      </c>
      <c r="G8" s="14"/>
      <c r="H8" s="9">
        <v>28</v>
      </c>
      <c r="I8" s="10" t="s">
        <v>53</v>
      </c>
      <c r="J8" s="11">
        <f t="shared" ref="J8:J11" si="4">K8+N8</f>
        <v>5711673.12</v>
      </c>
      <c r="K8" s="11">
        <f t="shared" ref="K8:K11" si="5">L8+M8</f>
        <v>5711673.12</v>
      </c>
      <c r="L8" s="11">
        <f>L9+L10+L11+L12+L13+L14+L15</f>
        <v>2948854.19</v>
      </c>
      <c r="M8" s="11">
        <f>M9++M10+M11+M12+M13+M15</f>
        <v>2762818.93</v>
      </c>
      <c r="N8" s="11">
        <f>N9+N10+N11+N13+N14+N15</f>
        <v>0</v>
      </c>
    </row>
    <row r="9" customHeight="1" spans="1:15">
      <c r="A9" s="9" t="s">
        <v>12</v>
      </c>
      <c r="B9" s="10" t="s">
        <v>54</v>
      </c>
      <c r="C9" s="11">
        <f t="shared" si="2"/>
        <v>2849772.2</v>
      </c>
      <c r="D9" s="11">
        <f t="shared" si="3"/>
        <v>2849772.2</v>
      </c>
      <c r="E9" s="14">
        <v>2849772.2</v>
      </c>
      <c r="F9" s="14">
        <v>0</v>
      </c>
      <c r="G9" s="14"/>
      <c r="H9" s="9">
        <v>29</v>
      </c>
      <c r="I9" s="10" t="s">
        <v>55</v>
      </c>
      <c r="J9" s="11">
        <f t="shared" si="4"/>
        <v>579288.1</v>
      </c>
      <c r="K9" s="11">
        <f t="shared" si="5"/>
        <v>579288.1</v>
      </c>
      <c r="L9" s="14">
        <v>468917.01</v>
      </c>
      <c r="M9" s="14">
        <v>110371.09</v>
      </c>
      <c r="N9" s="14"/>
      <c r="O9" s="53">
        <f>L9+L17</f>
        <v>1271843.4</v>
      </c>
    </row>
    <row r="10" customHeight="1" spans="1:15">
      <c r="A10" s="9" t="s">
        <v>14</v>
      </c>
      <c r="B10" s="10" t="s">
        <v>56</v>
      </c>
      <c r="C10" s="11">
        <f t="shared" si="2"/>
        <v>7187735.05</v>
      </c>
      <c r="D10" s="11">
        <f t="shared" si="3"/>
        <v>7187735.05</v>
      </c>
      <c r="E10" s="14">
        <v>66956.64</v>
      </c>
      <c r="F10" s="14">
        <v>7120778.41</v>
      </c>
      <c r="G10" s="14"/>
      <c r="H10" s="9">
        <v>30</v>
      </c>
      <c r="I10" s="10" t="s">
        <v>57</v>
      </c>
      <c r="J10" s="11">
        <f t="shared" si="4"/>
        <v>22277.6</v>
      </c>
      <c r="K10" s="11">
        <f t="shared" si="5"/>
        <v>22277.6</v>
      </c>
      <c r="L10" s="48">
        <v>21053.57</v>
      </c>
      <c r="M10" s="48">
        <v>1224.03</v>
      </c>
      <c r="N10" s="48"/>
      <c r="O10" s="53">
        <f t="shared" ref="O10:O14" si="6">L10+L18</f>
        <v>131335.24</v>
      </c>
    </row>
    <row r="11" customHeight="1" spans="1:15">
      <c r="A11" s="9" t="s">
        <v>16</v>
      </c>
      <c r="B11" s="10" t="s">
        <v>58</v>
      </c>
      <c r="C11" s="11">
        <f t="shared" si="2"/>
        <v>13119.46</v>
      </c>
      <c r="D11" s="11">
        <f t="shared" si="3"/>
        <v>13119.46</v>
      </c>
      <c r="E11" s="11">
        <f t="shared" ref="E11:G11" si="7">E12+E13</f>
        <v>7495.99</v>
      </c>
      <c r="F11" s="11">
        <f t="shared" si="7"/>
        <v>5623.47</v>
      </c>
      <c r="G11" s="11">
        <f t="shared" si="7"/>
        <v>0</v>
      </c>
      <c r="H11" s="9">
        <v>31</v>
      </c>
      <c r="I11" s="10" t="s">
        <v>59</v>
      </c>
      <c r="J11" s="11">
        <f t="shared" si="4"/>
        <v>2252424.92</v>
      </c>
      <c r="K11" s="11">
        <f t="shared" si="5"/>
        <v>2252424.92</v>
      </c>
      <c r="L11" s="48">
        <v>837893.11</v>
      </c>
      <c r="M11" s="48">
        <v>1414531.81</v>
      </c>
      <c r="N11" s="48"/>
      <c r="O11" s="53">
        <f t="shared" si="6"/>
        <v>1107617.56</v>
      </c>
    </row>
    <row r="12" customHeight="1" spans="1:15">
      <c r="A12" s="9" t="s">
        <v>18</v>
      </c>
      <c r="B12" s="10" t="s">
        <v>60</v>
      </c>
      <c r="C12" s="11">
        <f t="shared" si="2"/>
        <v>0</v>
      </c>
      <c r="D12" s="11">
        <f t="shared" si="3"/>
        <v>0</v>
      </c>
      <c r="E12" s="14">
        <v>0</v>
      </c>
      <c r="F12" s="14">
        <v>0</v>
      </c>
      <c r="G12" s="14"/>
      <c r="H12" s="9">
        <v>32</v>
      </c>
      <c r="I12" s="10" t="s">
        <v>61</v>
      </c>
      <c r="J12" s="11">
        <f>K12</f>
        <v>1236692</v>
      </c>
      <c r="K12" s="11">
        <f>M12+L12</f>
        <v>1236692</v>
      </c>
      <c r="L12" s="48">
        <v>0</v>
      </c>
      <c r="M12" s="48">
        <v>1236692</v>
      </c>
      <c r="N12" s="38" t="s">
        <v>62</v>
      </c>
      <c r="O12" s="53">
        <f t="shared" si="6"/>
        <v>0</v>
      </c>
    </row>
    <row r="13" customHeight="1" spans="1:15">
      <c r="A13" s="9" t="s">
        <v>20</v>
      </c>
      <c r="B13" s="10" t="s">
        <v>63</v>
      </c>
      <c r="C13" s="11">
        <f t="shared" si="2"/>
        <v>13119.46</v>
      </c>
      <c r="D13" s="11">
        <f t="shared" si="3"/>
        <v>13119.46</v>
      </c>
      <c r="E13" s="14">
        <v>7495.99</v>
      </c>
      <c r="F13" s="14">
        <v>5623.47</v>
      </c>
      <c r="G13" s="14"/>
      <c r="H13" s="9">
        <v>33</v>
      </c>
      <c r="I13" s="10" t="s">
        <v>64</v>
      </c>
      <c r="J13" s="11">
        <f t="shared" ref="J13:J19" si="8">K13+N13</f>
        <v>134445.11</v>
      </c>
      <c r="K13" s="11">
        <f>L13+M13</f>
        <v>134445.11</v>
      </c>
      <c r="L13" s="48">
        <v>134445.11</v>
      </c>
      <c r="M13" s="48">
        <v>0</v>
      </c>
      <c r="N13" s="48"/>
      <c r="O13" s="53">
        <f t="shared" si="6"/>
        <v>134445.11</v>
      </c>
    </row>
    <row r="14" customHeight="1" spans="1:15">
      <c r="A14" s="9" t="s">
        <v>22</v>
      </c>
      <c r="B14" s="20" t="s">
        <v>65</v>
      </c>
      <c r="C14" s="11">
        <f t="shared" si="2"/>
        <v>0</v>
      </c>
      <c r="D14" s="11">
        <f t="shared" si="3"/>
        <v>0</v>
      </c>
      <c r="E14" s="14">
        <v>0</v>
      </c>
      <c r="F14" s="14">
        <v>0</v>
      </c>
      <c r="G14" s="14"/>
      <c r="H14" s="9">
        <v>34</v>
      </c>
      <c r="I14" s="10" t="s">
        <v>66</v>
      </c>
      <c r="J14" s="11">
        <f t="shared" si="8"/>
        <v>1486545.39</v>
      </c>
      <c r="K14" s="11">
        <f>L14</f>
        <v>1486545.39</v>
      </c>
      <c r="L14" s="48">
        <v>1486545.39</v>
      </c>
      <c r="M14" s="38" t="s">
        <v>62</v>
      </c>
      <c r="N14" s="48"/>
      <c r="O14" s="53">
        <f t="shared" si="6"/>
        <v>1511448.37</v>
      </c>
    </row>
    <row r="15" ht="37.5" customHeight="1" spans="1:14">
      <c r="A15" s="9" t="s">
        <v>24</v>
      </c>
      <c r="B15" s="20" t="s">
        <v>67</v>
      </c>
      <c r="C15" s="11">
        <f t="shared" si="2"/>
        <v>0</v>
      </c>
      <c r="D15" s="11">
        <f t="shared" si="3"/>
        <v>0</v>
      </c>
      <c r="E15" s="14">
        <v>0</v>
      </c>
      <c r="F15" s="14">
        <v>0</v>
      </c>
      <c r="G15" s="14"/>
      <c r="H15" s="9">
        <v>35</v>
      </c>
      <c r="I15" s="10" t="s">
        <v>68</v>
      </c>
      <c r="J15" s="11">
        <f t="shared" si="8"/>
        <v>0</v>
      </c>
      <c r="K15" s="11">
        <f t="shared" ref="K15:K23" si="9">L15+M15</f>
        <v>0</v>
      </c>
      <c r="L15" s="14">
        <v>0</v>
      </c>
      <c r="M15" s="14"/>
      <c r="N15" s="14"/>
    </row>
    <row r="16" customHeight="1" spans="1:14">
      <c r="A16" s="9">
        <v>10</v>
      </c>
      <c r="B16" s="10" t="s">
        <v>69</v>
      </c>
      <c r="C16" s="11">
        <f t="shared" si="2"/>
        <v>13130.27</v>
      </c>
      <c r="D16" s="11">
        <f t="shared" si="3"/>
        <v>13130.27</v>
      </c>
      <c r="E16" s="48">
        <v>13130.27</v>
      </c>
      <c r="F16" s="48">
        <v>0</v>
      </c>
      <c r="G16" s="48"/>
      <c r="H16" s="9">
        <v>36</v>
      </c>
      <c r="I16" s="10" t="s">
        <v>70</v>
      </c>
      <c r="J16" s="11">
        <f t="shared" si="8"/>
        <v>2042799.49</v>
      </c>
      <c r="K16" s="11">
        <f t="shared" si="9"/>
        <v>2042799.49</v>
      </c>
      <c r="L16" s="11">
        <f>L17+L18+L19+L21+L20</f>
        <v>1182932.51</v>
      </c>
      <c r="M16" s="11">
        <f>M17+M18+M19+M20+M21</f>
        <v>859866.98</v>
      </c>
      <c r="N16" s="11">
        <f>N17+N18+N19</f>
        <v>0</v>
      </c>
    </row>
    <row r="17" customHeight="1" spans="1:14">
      <c r="A17" s="9">
        <v>11</v>
      </c>
      <c r="B17" s="10" t="s">
        <v>71</v>
      </c>
      <c r="C17" s="11">
        <f t="shared" si="2"/>
        <v>743.69</v>
      </c>
      <c r="D17" s="11">
        <f t="shared" si="3"/>
        <v>743.69</v>
      </c>
      <c r="E17" s="48">
        <v>743.69</v>
      </c>
      <c r="F17" s="48">
        <v>0</v>
      </c>
      <c r="G17" s="48"/>
      <c r="H17" s="9">
        <v>37</v>
      </c>
      <c r="I17" s="10" t="s">
        <v>72</v>
      </c>
      <c r="J17" s="11">
        <f t="shared" si="8"/>
        <v>876351.29</v>
      </c>
      <c r="K17" s="11">
        <f t="shared" si="9"/>
        <v>876351.29</v>
      </c>
      <c r="L17" s="14">
        <v>802926.39</v>
      </c>
      <c r="M17" s="14">
        <v>73424.9</v>
      </c>
      <c r="N17" s="14"/>
    </row>
    <row r="18" customHeight="1" spans="1:14">
      <c r="A18" s="9">
        <v>12</v>
      </c>
      <c r="B18" s="10" t="s">
        <v>73</v>
      </c>
      <c r="C18" s="11">
        <f t="shared" si="2"/>
        <v>0</v>
      </c>
      <c r="D18" s="11">
        <f t="shared" si="3"/>
        <v>0</v>
      </c>
      <c r="E18" s="48">
        <v>0</v>
      </c>
      <c r="F18" s="48">
        <v>0</v>
      </c>
      <c r="G18" s="48"/>
      <c r="H18" s="9">
        <v>38</v>
      </c>
      <c r="I18" s="10" t="s">
        <v>57</v>
      </c>
      <c r="J18" s="11">
        <f t="shared" si="8"/>
        <v>112459.77</v>
      </c>
      <c r="K18" s="11">
        <f t="shared" si="9"/>
        <v>112459.77</v>
      </c>
      <c r="L18" s="48">
        <v>110281.67</v>
      </c>
      <c r="M18" s="48">
        <v>2178.1</v>
      </c>
      <c r="N18" s="48"/>
    </row>
    <row r="19" customHeight="1" spans="1:14">
      <c r="A19" s="9">
        <v>13</v>
      </c>
      <c r="B19" s="10" t="s">
        <v>74</v>
      </c>
      <c r="C19" s="11">
        <f t="shared" si="2"/>
        <v>0</v>
      </c>
      <c r="D19" s="11">
        <f t="shared" si="3"/>
        <v>0</v>
      </c>
      <c r="E19" s="48">
        <v>0</v>
      </c>
      <c r="F19" s="48">
        <v>0</v>
      </c>
      <c r="G19" s="48"/>
      <c r="H19" s="9">
        <v>39</v>
      </c>
      <c r="I19" s="10" t="s">
        <v>59</v>
      </c>
      <c r="J19" s="11">
        <f t="shared" si="8"/>
        <v>760598.43</v>
      </c>
      <c r="K19" s="11">
        <f t="shared" si="9"/>
        <v>760598.43</v>
      </c>
      <c r="L19" s="48">
        <v>269724.45</v>
      </c>
      <c r="M19" s="48">
        <v>490873.98</v>
      </c>
      <c r="N19" s="48"/>
    </row>
    <row r="20" customHeight="1" spans="1:14">
      <c r="A20" s="9">
        <v>14</v>
      </c>
      <c r="B20" s="49"/>
      <c r="C20" s="49"/>
      <c r="D20" s="49"/>
      <c r="E20" s="49"/>
      <c r="F20" s="49"/>
      <c r="G20" s="49"/>
      <c r="H20" s="9">
        <v>40</v>
      </c>
      <c r="I20" s="10" t="s">
        <v>75</v>
      </c>
      <c r="J20" s="11">
        <f t="shared" ref="J20:J21" si="10">K20</f>
        <v>293390</v>
      </c>
      <c r="K20" s="11">
        <f t="shared" si="9"/>
        <v>293390</v>
      </c>
      <c r="L20" s="54"/>
      <c r="M20" s="48">
        <v>293390</v>
      </c>
      <c r="N20" s="38" t="s">
        <v>62</v>
      </c>
    </row>
    <row r="21" customHeight="1" spans="1:14">
      <c r="A21" s="9">
        <v>15</v>
      </c>
      <c r="B21" s="49"/>
      <c r="C21" s="49"/>
      <c r="D21" s="49"/>
      <c r="E21" s="49"/>
      <c r="F21" s="49"/>
      <c r="G21" s="49"/>
      <c r="H21" s="9">
        <v>41</v>
      </c>
      <c r="I21" s="10" t="s">
        <v>76</v>
      </c>
      <c r="J21" s="11">
        <f t="shared" si="10"/>
        <v>0</v>
      </c>
      <c r="K21" s="11">
        <f t="shared" si="9"/>
        <v>0</v>
      </c>
      <c r="L21" s="48">
        <v>0</v>
      </c>
      <c r="M21" s="48">
        <v>0</v>
      </c>
      <c r="N21" s="38" t="s">
        <v>62</v>
      </c>
    </row>
    <row r="22" customHeight="1" spans="1:14">
      <c r="A22" s="9">
        <v>16</v>
      </c>
      <c r="B22" s="49"/>
      <c r="C22" s="49"/>
      <c r="D22" s="49"/>
      <c r="E22" s="49"/>
      <c r="F22" s="49"/>
      <c r="G22" s="49"/>
      <c r="H22" s="9">
        <v>42</v>
      </c>
      <c r="I22" s="10" t="s">
        <v>77</v>
      </c>
      <c r="J22" s="11">
        <f t="shared" ref="J22:J23" si="11">K22+N22</f>
        <v>43580.42</v>
      </c>
      <c r="K22" s="11">
        <f t="shared" si="9"/>
        <v>43580.42</v>
      </c>
      <c r="L22" s="48">
        <v>24902.98</v>
      </c>
      <c r="M22" s="48">
        <v>18677.44</v>
      </c>
      <c r="N22" s="14"/>
    </row>
    <row r="23" customHeight="1" spans="1:14">
      <c r="A23" s="9">
        <v>17</v>
      </c>
      <c r="B23" s="49"/>
      <c r="C23" s="49"/>
      <c r="D23" s="49"/>
      <c r="E23" s="49"/>
      <c r="F23" s="49"/>
      <c r="G23" s="49"/>
      <c r="H23" s="9">
        <v>43</v>
      </c>
      <c r="I23" s="10" t="s">
        <v>78</v>
      </c>
      <c r="J23" s="11">
        <f t="shared" si="11"/>
        <v>0</v>
      </c>
      <c r="K23" s="11">
        <f t="shared" si="9"/>
        <v>0</v>
      </c>
      <c r="L23" s="48">
        <v>0</v>
      </c>
      <c r="M23" s="48">
        <v>0</v>
      </c>
      <c r="N23" s="48"/>
    </row>
    <row r="24" customHeight="1" spans="1:14">
      <c r="A24" s="9">
        <v>18</v>
      </c>
      <c r="B24" s="10" t="s">
        <v>79</v>
      </c>
      <c r="C24" s="11">
        <f>D24</f>
        <v>163920.73</v>
      </c>
      <c r="D24" s="11">
        <f>F24</f>
        <v>163920.73</v>
      </c>
      <c r="E24" s="38" t="s">
        <v>62</v>
      </c>
      <c r="F24" s="50">
        <v>163920.73</v>
      </c>
      <c r="G24" s="38" t="s">
        <v>62</v>
      </c>
      <c r="H24" s="9">
        <v>44</v>
      </c>
      <c r="I24" s="10" t="s">
        <v>80</v>
      </c>
      <c r="J24" s="11">
        <f>K24</f>
        <v>94096.2</v>
      </c>
      <c r="K24" s="11">
        <f>M24</f>
        <v>94096.2</v>
      </c>
      <c r="L24" s="38" t="s">
        <v>62</v>
      </c>
      <c r="M24" s="48">
        <v>94096.2</v>
      </c>
      <c r="N24" s="38" t="s">
        <v>62</v>
      </c>
    </row>
    <row r="25" customHeight="1" spans="1:14">
      <c r="A25" s="9">
        <v>19</v>
      </c>
      <c r="B25" s="21" t="s">
        <v>81</v>
      </c>
      <c r="C25" s="11">
        <f t="shared" ref="C25:C28" si="12">D25+G25</f>
        <v>38314043.53</v>
      </c>
      <c r="D25" s="11">
        <f t="shared" ref="D25:D28" si="13">E25+F25</f>
        <v>38314043.53</v>
      </c>
      <c r="E25" s="11">
        <f>E7+E11+E14+E16+E18+E19</f>
        <v>29569577.59</v>
      </c>
      <c r="F25" s="11">
        <f>F7+F11+F14+F16+F18+F19+F24</f>
        <v>8744465.94</v>
      </c>
      <c r="G25" s="11">
        <f>G7+G11+G14+G16+G18+G19</f>
        <v>0</v>
      </c>
      <c r="H25" s="9">
        <v>45</v>
      </c>
      <c r="I25" s="21" t="s">
        <v>82</v>
      </c>
      <c r="J25" s="11">
        <f t="shared" ref="J25:J28" si="14">K25+N25</f>
        <v>7892149.23</v>
      </c>
      <c r="K25" s="11">
        <f t="shared" ref="K25:K28" si="15">L25+M25</f>
        <v>7892149.23</v>
      </c>
      <c r="L25" s="11">
        <f>L7+L22</f>
        <v>4156689.68</v>
      </c>
      <c r="M25" s="11">
        <f>M7+M22+M24</f>
        <v>3735459.55</v>
      </c>
      <c r="N25" s="11">
        <f>N7+N22</f>
        <v>0</v>
      </c>
    </row>
    <row r="26" customHeight="1" spans="1:14">
      <c r="A26" s="9">
        <v>20</v>
      </c>
      <c r="B26" s="10" t="s">
        <v>83</v>
      </c>
      <c r="C26" s="11">
        <f t="shared" si="12"/>
        <v>8850000</v>
      </c>
      <c r="D26" s="11">
        <f t="shared" si="13"/>
        <v>8850000</v>
      </c>
      <c r="E26" s="14">
        <v>4800000</v>
      </c>
      <c r="F26" s="14">
        <v>4050000</v>
      </c>
      <c r="G26" s="14"/>
      <c r="H26" s="9">
        <v>46</v>
      </c>
      <c r="I26" s="10" t="s">
        <v>84</v>
      </c>
      <c r="J26" s="11">
        <f t="shared" si="14"/>
        <v>0</v>
      </c>
      <c r="K26" s="11">
        <f t="shared" si="15"/>
        <v>0</v>
      </c>
      <c r="L26" s="14">
        <v>0</v>
      </c>
      <c r="M26" s="14">
        <v>0</v>
      </c>
      <c r="N26" s="14"/>
    </row>
    <row r="27" customHeight="1" spans="1:14">
      <c r="A27" s="9">
        <v>21</v>
      </c>
      <c r="B27" s="10" t="s">
        <v>85</v>
      </c>
      <c r="C27" s="11">
        <f t="shared" si="12"/>
        <v>0</v>
      </c>
      <c r="D27" s="11">
        <f t="shared" si="13"/>
        <v>0</v>
      </c>
      <c r="E27" s="14">
        <v>0</v>
      </c>
      <c r="F27" s="14">
        <v>0</v>
      </c>
      <c r="G27" s="14"/>
      <c r="H27" s="9">
        <v>47</v>
      </c>
      <c r="I27" s="10" t="s">
        <v>86</v>
      </c>
      <c r="J27" s="11">
        <f t="shared" si="14"/>
        <v>38333495.05</v>
      </c>
      <c r="K27" s="11">
        <f t="shared" si="15"/>
        <v>38333495.05</v>
      </c>
      <c r="L27" s="14">
        <v>29583195.95</v>
      </c>
      <c r="M27" s="14">
        <v>8750299.1</v>
      </c>
      <c r="N27" s="14"/>
    </row>
    <row r="28" customHeight="1" spans="1:14">
      <c r="A28" s="9">
        <v>22</v>
      </c>
      <c r="B28" s="21" t="s">
        <v>87</v>
      </c>
      <c r="C28" s="11">
        <f t="shared" si="12"/>
        <v>47164043.53</v>
      </c>
      <c r="D28" s="11">
        <f t="shared" si="13"/>
        <v>47164043.53</v>
      </c>
      <c r="E28" s="11">
        <f t="shared" ref="E28:G28" si="16">E25+E26+E27</f>
        <v>34369577.59</v>
      </c>
      <c r="F28" s="11">
        <f t="shared" si="16"/>
        <v>12794465.94</v>
      </c>
      <c r="G28" s="11">
        <f t="shared" si="16"/>
        <v>0</v>
      </c>
      <c r="H28" s="9">
        <v>48</v>
      </c>
      <c r="I28" s="21" t="s">
        <v>88</v>
      </c>
      <c r="J28" s="11">
        <f t="shared" si="14"/>
        <v>46225644.28</v>
      </c>
      <c r="K28" s="11">
        <f t="shared" si="15"/>
        <v>46225644.28</v>
      </c>
      <c r="L28" s="11">
        <f t="shared" ref="L28:N28" si="17">L25+L27+L26</f>
        <v>33739885.63</v>
      </c>
      <c r="M28" s="11">
        <f t="shared" si="17"/>
        <v>12485758.65</v>
      </c>
      <c r="N28" s="11">
        <f t="shared" si="17"/>
        <v>0</v>
      </c>
    </row>
    <row r="29" customHeight="1" spans="1:14">
      <c r="A29" s="9">
        <v>23</v>
      </c>
      <c r="B29" s="10"/>
      <c r="C29" s="16"/>
      <c r="D29" s="16"/>
      <c r="E29" s="16"/>
      <c r="F29" s="16"/>
      <c r="G29" s="16"/>
      <c r="H29" s="9">
        <v>49</v>
      </c>
      <c r="I29" s="21" t="s">
        <v>89</v>
      </c>
      <c r="J29" s="11">
        <f t="shared" ref="J29:N29" si="18">C28-J28</f>
        <v>938399.250000007</v>
      </c>
      <c r="K29" s="11">
        <f t="shared" si="18"/>
        <v>938399.250000007</v>
      </c>
      <c r="L29" s="11">
        <f t="shared" si="18"/>
        <v>629691.960000008</v>
      </c>
      <c r="M29" s="11">
        <f t="shared" si="18"/>
        <v>308707.290000001</v>
      </c>
      <c r="N29" s="11">
        <f t="shared" si="18"/>
        <v>0</v>
      </c>
    </row>
    <row r="30" customHeight="1" spans="1:14">
      <c r="A30" s="9">
        <v>24</v>
      </c>
      <c r="B30" s="10" t="s">
        <v>90</v>
      </c>
      <c r="C30" s="11">
        <f>D30+G30</f>
        <v>567402.86</v>
      </c>
      <c r="D30" s="11">
        <f>E30+F30</f>
        <v>567402.86</v>
      </c>
      <c r="E30" s="14">
        <v>220796.78</v>
      </c>
      <c r="F30" s="14">
        <v>346606.08</v>
      </c>
      <c r="G30" s="14"/>
      <c r="H30" s="9">
        <v>50</v>
      </c>
      <c r="I30" s="10" t="s">
        <v>91</v>
      </c>
      <c r="J30" s="11">
        <f t="shared" ref="J30:J32" si="19">K30+N30</f>
        <v>1505802.11000001</v>
      </c>
      <c r="K30" s="11">
        <f t="shared" ref="K30:K32" si="20">L30+M30</f>
        <v>1505802.11000001</v>
      </c>
      <c r="L30" s="11">
        <f t="shared" ref="L30:N30" si="21">(E28+E30)-L28</f>
        <v>850488.74000001</v>
      </c>
      <c r="M30" s="11">
        <f t="shared" si="21"/>
        <v>655313.370000001</v>
      </c>
      <c r="N30" s="11">
        <f t="shared" si="21"/>
        <v>0</v>
      </c>
    </row>
    <row r="31" customHeight="1" spans="1:14">
      <c r="A31" s="9">
        <v>25</v>
      </c>
      <c r="B31" s="10"/>
      <c r="C31" s="16"/>
      <c r="D31" s="16"/>
      <c r="E31" s="16"/>
      <c r="F31" s="16"/>
      <c r="G31" s="16"/>
      <c r="H31" s="9">
        <v>51</v>
      </c>
      <c r="I31" s="10" t="s">
        <v>92</v>
      </c>
      <c r="J31" s="11">
        <f t="shared" si="19"/>
        <v>0</v>
      </c>
      <c r="K31" s="11">
        <f t="shared" si="20"/>
        <v>0</v>
      </c>
      <c r="L31" s="14">
        <v>0</v>
      </c>
      <c r="M31" s="14">
        <v>0</v>
      </c>
      <c r="N31" s="14"/>
    </row>
    <row r="32" customHeight="1" spans="1:14">
      <c r="A32" s="9">
        <v>26</v>
      </c>
      <c r="B32" s="9" t="s">
        <v>93</v>
      </c>
      <c r="C32" s="11">
        <f>D32+G32</f>
        <v>47731446.39</v>
      </c>
      <c r="D32" s="11">
        <f>E32+F32</f>
        <v>47731446.39</v>
      </c>
      <c r="E32" s="11">
        <f t="shared" ref="E32:G32" si="22">E28+E30</f>
        <v>34590374.37</v>
      </c>
      <c r="F32" s="11">
        <f t="shared" si="22"/>
        <v>13141072.02</v>
      </c>
      <c r="G32" s="11">
        <f t="shared" si="22"/>
        <v>0</v>
      </c>
      <c r="H32" s="9">
        <v>52</v>
      </c>
      <c r="I32" s="9" t="s">
        <v>93</v>
      </c>
      <c r="J32" s="11">
        <f t="shared" si="19"/>
        <v>47731446.39</v>
      </c>
      <c r="K32" s="11">
        <f t="shared" si="20"/>
        <v>47731446.39</v>
      </c>
      <c r="L32" s="11">
        <f t="shared" ref="L32:N32" si="23">L28+L30</f>
        <v>34590374.37</v>
      </c>
      <c r="M32" s="11">
        <f t="shared" si="23"/>
        <v>13141072.02</v>
      </c>
      <c r="N32" s="11">
        <f t="shared" si="23"/>
        <v>0</v>
      </c>
    </row>
    <row r="33" ht="24" customHeight="1" spans="1:14">
      <c r="A33" s="26" t="s">
        <v>94</v>
      </c>
      <c r="B33" s="26"/>
      <c r="C33" s="51"/>
      <c r="D33" s="51"/>
      <c r="E33" s="51"/>
      <c r="F33" s="51"/>
      <c r="G33" s="51"/>
      <c r="H33" s="26"/>
      <c r="I33" s="26"/>
      <c r="J33" s="51"/>
      <c r="K33" s="51"/>
      <c r="L33" s="51"/>
      <c r="M33" s="51"/>
      <c r="N33" s="51"/>
    </row>
    <row r="34" customHeight="1" spans="1:14">
      <c r="A34" s="23" t="s">
        <v>95</v>
      </c>
      <c r="B34" s="23"/>
      <c r="C34" s="40"/>
      <c r="D34" s="40"/>
      <c r="E34" s="40"/>
      <c r="F34" s="40"/>
      <c r="G34" s="40"/>
      <c r="H34" s="23"/>
      <c r="I34" s="23"/>
      <c r="J34" s="40"/>
      <c r="K34" s="40"/>
      <c r="L34" s="40"/>
      <c r="M34" s="40"/>
      <c r="N34" s="40"/>
    </row>
    <row r="35" ht="24" customHeight="1" spans="1:14">
      <c r="A35" s="26" t="s">
        <v>96</v>
      </c>
      <c r="B35" s="23"/>
      <c r="C35" s="40"/>
      <c r="D35" s="40"/>
      <c r="E35" s="40"/>
      <c r="F35" s="40"/>
      <c r="G35" s="40"/>
      <c r="H35" s="23"/>
      <c r="I35" s="23"/>
      <c r="J35" s="40"/>
      <c r="K35" s="40"/>
      <c r="L35" s="40"/>
      <c r="M35" s="40"/>
      <c r="N35" s="40"/>
    </row>
    <row r="36" customHeight="1" spans="1:14">
      <c r="A36" s="23" t="s">
        <v>97</v>
      </c>
      <c r="B36" s="23"/>
      <c r="C36" s="40"/>
      <c r="D36" s="40"/>
      <c r="E36" s="40"/>
      <c r="F36" s="40"/>
      <c r="G36" s="40"/>
      <c r="H36" s="23"/>
      <c r="I36" s="23"/>
      <c r="J36" s="40"/>
      <c r="K36" s="40"/>
      <c r="L36" s="40"/>
      <c r="M36" s="40"/>
      <c r="N36" s="40"/>
    </row>
    <row r="37" customHeight="1" spans="1:14">
      <c r="A37" s="23" t="s">
        <v>36</v>
      </c>
      <c r="B37" s="23"/>
      <c r="C37" s="40"/>
      <c r="D37" s="40"/>
      <c r="E37" s="40"/>
      <c r="F37" s="40"/>
      <c r="G37" s="40"/>
      <c r="H37" s="23"/>
      <c r="I37" s="23"/>
      <c r="J37" s="40"/>
      <c r="K37" s="40"/>
      <c r="L37" s="40"/>
      <c r="M37" s="40"/>
      <c r="N37" s="40"/>
    </row>
    <row r="38" customHeight="1" spans="1:14">
      <c r="A38" s="23" t="s">
        <v>98</v>
      </c>
      <c r="B38" s="23"/>
      <c r="C38" s="40"/>
      <c r="D38" s="40"/>
      <c r="E38" s="40"/>
      <c r="F38" s="40"/>
      <c r="G38" s="40"/>
      <c r="H38" s="23"/>
      <c r="I38" s="23"/>
      <c r="J38" s="40"/>
      <c r="K38" s="40"/>
      <c r="L38" s="40"/>
      <c r="M38" s="40"/>
      <c r="N38" s="40"/>
    </row>
    <row r="39" customHeight="1" spans="1:14">
      <c r="A39" s="27"/>
      <c r="B39" s="30"/>
      <c r="C39" s="52"/>
      <c r="D39" s="52"/>
      <c r="E39" s="52"/>
      <c r="F39" s="52"/>
      <c r="G39" s="52"/>
      <c r="H39" s="30"/>
      <c r="I39" s="30"/>
      <c r="J39" s="52"/>
      <c r="K39" s="52"/>
      <c r="L39" s="52"/>
      <c r="M39" s="52"/>
      <c r="N39" s="52"/>
    </row>
  </sheetData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rintOptions horizontalCentered="1" verticalCentered="1"/>
  <pageMargins left="0.51" right="0.59" top="0" bottom="0" header="0" footer="0"/>
  <pageSetup paperSize="9" scale="48" fitToWidth="0" fitToHeight="0" pageOrder="overThenDown" orientation="landscape"/>
  <headerFooter/>
  <colBreaks count="1" manualBreakCount="1">
    <brk id="14" max="3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120" zoomScaleNormal="120" workbookViewId="0">
      <selection activeCell="F16" sqref="F16"/>
    </sheetView>
  </sheetViews>
  <sheetFormatPr defaultColWidth="8" defaultRowHeight="14.25" customHeight="1" outlineLevelCol="3"/>
  <cols>
    <col min="1" max="1" width="11.25" style="1" customWidth="1"/>
    <col min="2" max="2" width="38.375" style="1" customWidth="1"/>
    <col min="3" max="3" width="25.25" style="1" customWidth="1"/>
    <col min="4" max="4" width="27.625" style="1" customWidth="1"/>
  </cols>
  <sheetData>
    <row r="1" ht="55.5" customHeight="1" spans="1:4">
      <c r="A1" s="3" t="s">
        <v>99</v>
      </c>
      <c r="B1" s="3"/>
      <c r="C1" s="3"/>
      <c r="D1" s="3"/>
    </row>
    <row r="2" ht="0.75" customHeight="1" spans="1:4">
      <c r="A2" s="2"/>
      <c r="B2" s="2"/>
      <c r="C2" s="28"/>
      <c r="D2" s="41"/>
    </row>
    <row r="3" ht="15" customHeight="1" spans="1:4">
      <c r="A3" s="23"/>
      <c r="B3" s="23"/>
      <c r="C3" s="23"/>
      <c r="D3" s="6" t="s">
        <v>100</v>
      </c>
    </row>
    <row r="4" ht="15" customHeight="1" spans="1:4">
      <c r="A4" s="7" t="s">
        <v>2</v>
      </c>
      <c r="B4" s="7" t="s">
        <v>3</v>
      </c>
      <c r="C4" s="42">
        <v>45111</v>
      </c>
      <c r="D4" s="8" t="s">
        <v>4</v>
      </c>
    </row>
    <row r="5" ht="15" customHeight="1" spans="1:4">
      <c r="A5" s="9" t="s">
        <v>101</v>
      </c>
      <c r="B5" s="9"/>
      <c r="C5" s="9" t="s">
        <v>6</v>
      </c>
      <c r="D5" s="9" t="s">
        <v>7</v>
      </c>
    </row>
    <row r="6" ht="15" customHeight="1" spans="1:4">
      <c r="A6" s="9"/>
      <c r="B6" s="9"/>
      <c r="C6" s="9"/>
      <c r="D6" s="9"/>
    </row>
    <row r="7" ht="18.75" customHeight="1" spans="1:4">
      <c r="A7" s="9" t="s">
        <v>8</v>
      </c>
      <c r="B7" s="10" t="s">
        <v>9</v>
      </c>
      <c r="C7" s="11">
        <f t="shared" ref="C7:D7" si="0">SUM(C8:C12)</f>
        <v>50458.89</v>
      </c>
      <c r="D7" s="11">
        <v>553017.52</v>
      </c>
    </row>
    <row r="8" ht="18.75" customHeight="1" spans="1:4">
      <c r="A8" s="9" t="s">
        <v>10</v>
      </c>
      <c r="B8" s="10" t="s">
        <v>11</v>
      </c>
      <c r="C8" s="14"/>
      <c r="D8" s="14"/>
    </row>
    <row r="9" ht="18.75" customHeight="1" spans="1:4">
      <c r="A9" s="9" t="s">
        <v>12</v>
      </c>
      <c r="B9" s="10" t="s">
        <v>13</v>
      </c>
      <c r="C9" s="14">
        <v>50458.89</v>
      </c>
      <c r="D9" s="14">
        <v>553017.52</v>
      </c>
    </row>
    <row r="10" ht="18.75" customHeight="1" spans="1:4">
      <c r="A10" s="9" t="s">
        <v>14</v>
      </c>
      <c r="B10" s="10" t="s">
        <v>15</v>
      </c>
      <c r="C10" s="14"/>
      <c r="D10" s="14"/>
    </row>
    <row r="11" ht="18.75" customHeight="1" spans="1:4">
      <c r="A11" s="9" t="s">
        <v>16</v>
      </c>
      <c r="B11" s="10" t="s">
        <v>17</v>
      </c>
      <c r="C11" s="14"/>
      <c r="D11" s="35">
        <v>0</v>
      </c>
    </row>
    <row r="12" ht="18.75" customHeight="1" spans="1:4">
      <c r="A12" s="9" t="s">
        <v>18</v>
      </c>
      <c r="B12" s="10" t="s">
        <v>19</v>
      </c>
      <c r="C12" s="14"/>
      <c r="D12" s="14">
        <v>0</v>
      </c>
    </row>
    <row r="13" ht="18.75" customHeight="1" spans="1:4">
      <c r="A13" s="9" t="s">
        <v>20</v>
      </c>
      <c r="B13" s="10" t="s">
        <v>21</v>
      </c>
      <c r="C13" s="11">
        <f t="shared" ref="C13:D13" si="1">SUM(C14:C15)</f>
        <v>0</v>
      </c>
      <c r="D13" s="11">
        <v>0</v>
      </c>
    </row>
    <row r="14" ht="18.75" customHeight="1" spans="1:4">
      <c r="A14" s="9" t="s">
        <v>22</v>
      </c>
      <c r="B14" s="10" t="s">
        <v>23</v>
      </c>
      <c r="C14" s="14"/>
      <c r="D14" s="35">
        <v>0</v>
      </c>
    </row>
    <row r="15" ht="18.75" customHeight="1" spans="1:4">
      <c r="A15" s="9" t="s">
        <v>24</v>
      </c>
      <c r="B15" s="10" t="s">
        <v>102</v>
      </c>
      <c r="C15" s="14"/>
      <c r="D15" s="14"/>
    </row>
    <row r="16" ht="18.75" customHeight="1" spans="1:4">
      <c r="A16" s="9" t="s">
        <v>26</v>
      </c>
      <c r="B16" s="10" t="s">
        <v>27</v>
      </c>
      <c r="C16" s="11">
        <v>50458.89</v>
      </c>
      <c r="D16" s="11">
        <v>553017.52</v>
      </c>
    </row>
    <row r="17" ht="18.75" customHeight="1" spans="1:4">
      <c r="A17" s="9" t="s">
        <v>28</v>
      </c>
      <c r="B17" s="10" t="s">
        <v>103</v>
      </c>
      <c r="C17" s="35">
        <v>0</v>
      </c>
      <c r="D17" s="35">
        <v>0</v>
      </c>
    </row>
    <row r="18" ht="18.75" customHeight="1" spans="1:4">
      <c r="A18" s="9" t="s">
        <v>30</v>
      </c>
      <c r="B18" s="10" t="s">
        <v>104</v>
      </c>
      <c r="C18" s="35">
        <v>0</v>
      </c>
      <c r="D18" s="35">
        <v>0</v>
      </c>
    </row>
    <row r="19" ht="18.75" customHeight="1" spans="1:4">
      <c r="A19" s="9" t="s">
        <v>32</v>
      </c>
      <c r="B19" s="10" t="s">
        <v>105</v>
      </c>
      <c r="C19" s="35">
        <f>'其医收支2023jb05-2'!C17</f>
        <v>14921.32</v>
      </c>
      <c r="D19" s="35">
        <f>'其医收支2023jb05-2'!F17</f>
        <v>526955.39</v>
      </c>
    </row>
    <row r="20" ht="25.5" customHeight="1" spans="1:4">
      <c r="A20" s="9">
        <v>14</v>
      </c>
      <c r="B20" s="20" t="s">
        <v>106</v>
      </c>
      <c r="C20" s="35">
        <f>'其医收支2023jb05-2'!C31</f>
        <v>35537.57</v>
      </c>
      <c r="D20" s="35">
        <f>'其医收支2023jb05-2'!F31</f>
        <v>26062.13</v>
      </c>
    </row>
    <row r="21" ht="18.75" customHeight="1" spans="1:4">
      <c r="A21" s="23" t="s">
        <v>34</v>
      </c>
      <c r="B21" s="23"/>
      <c r="C21" s="23"/>
      <c r="D21" s="23"/>
    </row>
    <row r="22" ht="13.5" customHeight="1" spans="1:4">
      <c r="A22" s="23" t="s">
        <v>107</v>
      </c>
      <c r="B22" s="23"/>
      <c r="C22" s="23"/>
      <c r="D22" s="23"/>
    </row>
    <row r="23" ht="13.5" customHeight="1" spans="1:4">
      <c r="A23" s="23" t="s">
        <v>36</v>
      </c>
      <c r="B23" s="23"/>
      <c r="C23" s="23"/>
      <c r="D23" s="23"/>
    </row>
    <row r="24" ht="13.5" customHeight="1" spans="1:4">
      <c r="A24" s="23" t="s">
        <v>108</v>
      </c>
      <c r="B24" s="23"/>
      <c r="C24" s="23"/>
      <c r="D24" s="23"/>
    </row>
    <row r="25" ht="13.5" customHeight="1" spans="1:4">
      <c r="A25" s="30"/>
      <c r="B25" s="30"/>
      <c r="C25" s="30"/>
      <c r="D25" s="30"/>
    </row>
  </sheetData>
  <mergeCells count="8">
    <mergeCell ref="A1:D1"/>
    <mergeCell ref="A21:D21"/>
    <mergeCell ref="A22:D22"/>
    <mergeCell ref="A23:D23"/>
    <mergeCell ref="A24:D24"/>
    <mergeCell ref="C5:C6"/>
    <mergeCell ref="D5:D6"/>
    <mergeCell ref="A5:B6"/>
  </mergeCells>
  <printOptions horizontalCentered="1" verticalCentered="1"/>
  <pageMargins left="0" right="0" top="0" bottom="0" header="0" footer="0"/>
  <pageSetup paperSize="9" scale="120" fitToWidth="0" fitToHeight="0" pageOrder="overThenDown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topLeftCell="A13" workbookViewId="0">
      <selection activeCell="H21" sqref="H21"/>
    </sheetView>
  </sheetViews>
  <sheetFormatPr defaultColWidth="8" defaultRowHeight="14.25" customHeight="1" outlineLevelCol="5"/>
  <cols>
    <col min="1" max="1" width="10.125" style="1" customWidth="1"/>
    <col min="2" max="2" width="32.125" style="1" customWidth="1"/>
    <col min="3" max="3" width="21.625" style="1" customWidth="1"/>
    <col min="4" max="4" width="6.75" style="1" customWidth="1"/>
    <col min="5" max="5" width="35.75" style="1" customWidth="1"/>
    <col min="6" max="6" width="21.625" style="1" customWidth="1"/>
  </cols>
  <sheetData>
    <row r="1" ht="37.5" customHeight="1" spans="1:6">
      <c r="A1" s="3" t="s">
        <v>109</v>
      </c>
      <c r="B1" s="3"/>
      <c r="C1" s="3"/>
      <c r="D1" s="3"/>
      <c r="E1" s="3"/>
      <c r="F1" s="3"/>
    </row>
    <row r="2" ht="0.75" customHeight="1" spans="1:6">
      <c r="A2" s="28"/>
      <c r="B2" s="37"/>
      <c r="C2" s="37"/>
      <c r="D2" s="37"/>
      <c r="E2" s="37"/>
      <c r="F2" s="37"/>
    </row>
    <row r="3" ht="0.75" customHeight="1" spans="1:6">
      <c r="A3" s="28"/>
      <c r="B3" s="2"/>
      <c r="C3" s="2"/>
      <c r="D3" s="2"/>
      <c r="E3" s="2"/>
      <c r="F3" s="2"/>
    </row>
    <row r="4" ht="15" customHeight="1" spans="1:6">
      <c r="A4" s="6"/>
      <c r="B4" s="5"/>
      <c r="C4" s="5"/>
      <c r="D4" s="5"/>
      <c r="E4" s="5"/>
      <c r="F4" s="6" t="s">
        <v>110</v>
      </c>
    </row>
    <row r="5" ht="15" customHeight="1" spans="1:6">
      <c r="A5" s="8" t="s">
        <v>2</v>
      </c>
      <c r="B5" s="7" t="s">
        <v>3</v>
      </c>
      <c r="C5" s="8" t="s">
        <v>40</v>
      </c>
      <c r="D5" s="7" t="s">
        <v>41</v>
      </c>
      <c r="E5" s="7"/>
      <c r="F5" s="8" t="s">
        <v>111</v>
      </c>
    </row>
    <row r="6" ht="15" customHeight="1" spans="1:6">
      <c r="A6" s="9" t="s">
        <v>112</v>
      </c>
      <c r="B6" s="9"/>
      <c r="C6" s="9" t="s">
        <v>113</v>
      </c>
      <c r="D6" s="9" t="s">
        <v>112</v>
      </c>
      <c r="E6" s="9"/>
      <c r="F6" s="9" t="s">
        <v>113</v>
      </c>
    </row>
    <row r="7" ht="15" customHeight="1" spans="1:6">
      <c r="A7" s="9">
        <v>1</v>
      </c>
      <c r="B7" s="10" t="s">
        <v>114</v>
      </c>
      <c r="C7" s="38" t="s">
        <v>62</v>
      </c>
      <c r="D7" s="9">
        <v>26</v>
      </c>
      <c r="E7" s="10" t="s">
        <v>114</v>
      </c>
      <c r="F7" s="38" t="s">
        <v>62</v>
      </c>
    </row>
    <row r="8" ht="15" customHeight="1" spans="1:6">
      <c r="A8" s="9">
        <v>2</v>
      </c>
      <c r="B8" s="10" t="s">
        <v>115</v>
      </c>
      <c r="C8" s="14">
        <v>4362704.3</v>
      </c>
      <c r="D8" s="9">
        <v>27</v>
      </c>
      <c r="E8" s="10" t="s">
        <v>116</v>
      </c>
      <c r="F8" s="14">
        <v>1484339.61</v>
      </c>
    </row>
    <row r="9" ht="15" customHeight="1" spans="1:6">
      <c r="A9" s="9">
        <v>3</v>
      </c>
      <c r="B9" s="10" t="s">
        <v>117</v>
      </c>
      <c r="C9" s="14">
        <v>2956.2</v>
      </c>
      <c r="D9" s="9">
        <v>28</v>
      </c>
      <c r="E9" s="10" t="s">
        <v>118</v>
      </c>
      <c r="F9" s="14">
        <v>25177.9</v>
      </c>
    </row>
    <row r="10" ht="15" customHeight="1" spans="1:6">
      <c r="A10" s="9">
        <v>4</v>
      </c>
      <c r="B10" s="10" t="s">
        <v>119</v>
      </c>
      <c r="C10" s="14">
        <v>0</v>
      </c>
      <c r="D10" s="9">
        <v>29</v>
      </c>
      <c r="E10" s="10" t="s">
        <v>120</v>
      </c>
      <c r="F10" s="14">
        <v>1459161.71</v>
      </c>
    </row>
    <row r="11" ht="15" customHeight="1" spans="1:6">
      <c r="A11" s="9">
        <v>5</v>
      </c>
      <c r="B11" s="10" t="s">
        <v>121</v>
      </c>
      <c r="C11" s="14">
        <v>554.5</v>
      </c>
      <c r="D11" s="9">
        <v>30</v>
      </c>
      <c r="E11" s="10" t="s">
        <v>122</v>
      </c>
      <c r="F11" s="14">
        <v>1759.76</v>
      </c>
    </row>
    <row r="12" ht="15" customHeight="1" spans="1:6">
      <c r="A12" s="9">
        <v>6</v>
      </c>
      <c r="B12" s="21" t="s">
        <v>81</v>
      </c>
      <c r="C12" s="11">
        <f>C8+C9+C10+C11</f>
        <v>4366215</v>
      </c>
      <c r="D12" s="9">
        <v>31</v>
      </c>
      <c r="E12" s="21" t="s">
        <v>82</v>
      </c>
      <c r="F12" s="11">
        <f>F8+F11</f>
        <v>1486099.37</v>
      </c>
    </row>
    <row r="13" ht="15" customHeight="1" spans="1:6">
      <c r="A13" s="9">
        <v>7</v>
      </c>
      <c r="B13" s="10" t="s">
        <v>123</v>
      </c>
      <c r="C13" s="14">
        <v>2000000</v>
      </c>
      <c r="D13" s="9">
        <v>32</v>
      </c>
      <c r="E13" s="10" t="s">
        <v>124</v>
      </c>
      <c r="F13" s="14">
        <v>0</v>
      </c>
    </row>
    <row r="14" ht="15" customHeight="1" spans="1:6">
      <c r="A14" s="9">
        <v>8</v>
      </c>
      <c r="B14" s="10" t="s">
        <v>125</v>
      </c>
      <c r="C14" s="14">
        <v>0</v>
      </c>
      <c r="D14" s="9">
        <v>33</v>
      </c>
      <c r="E14" s="10" t="s">
        <v>126</v>
      </c>
      <c r="F14" s="14">
        <v>4368081.56</v>
      </c>
    </row>
    <row r="15" ht="15" customHeight="1" spans="1:6">
      <c r="A15" s="9">
        <v>9</v>
      </c>
      <c r="B15" s="21" t="s">
        <v>87</v>
      </c>
      <c r="C15" s="11">
        <f>C12+C13+C14</f>
        <v>6366215</v>
      </c>
      <c r="D15" s="9">
        <v>34</v>
      </c>
      <c r="E15" s="21" t="s">
        <v>88</v>
      </c>
      <c r="F15" s="11">
        <f>F12+F13+F14</f>
        <v>5854180.93</v>
      </c>
    </row>
    <row r="16" ht="15" customHeight="1" spans="1:6">
      <c r="A16" s="9">
        <v>10</v>
      </c>
      <c r="B16" s="10"/>
      <c r="C16" s="16"/>
      <c r="D16" s="9">
        <v>35</v>
      </c>
      <c r="E16" s="21" t="s">
        <v>89</v>
      </c>
      <c r="F16" s="11">
        <f>C15-F15</f>
        <v>512034.07</v>
      </c>
    </row>
    <row r="17" ht="15" customHeight="1" spans="1:6">
      <c r="A17" s="9">
        <v>11</v>
      </c>
      <c r="B17" s="10" t="s">
        <v>127</v>
      </c>
      <c r="C17" s="14">
        <v>14921.32</v>
      </c>
      <c r="D17" s="9">
        <v>36</v>
      </c>
      <c r="E17" s="10" t="s">
        <v>128</v>
      </c>
      <c r="F17" s="11">
        <f>C17+F16</f>
        <v>526955.39</v>
      </c>
    </row>
    <row r="18" ht="15" customHeight="1" spans="1:6">
      <c r="A18" s="9">
        <v>12</v>
      </c>
      <c r="B18" s="10"/>
      <c r="C18" s="16"/>
      <c r="D18" s="9">
        <v>37</v>
      </c>
      <c r="E18" s="21"/>
      <c r="F18" s="16"/>
    </row>
    <row r="19" ht="26.25" customHeight="1" spans="1:6">
      <c r="A19" s="9">
        <v>13</v>
      </c>
      <c r="B19" s="20" t="s">
        <v>129</v>
      </c>
      <c r="C19" s="38" t="s">
        <v>62</v>
      </c>
      <c r="D19" s="9">
        <v>38</v>
      </c>
      <c r="E19" s="20" t="s">
        <v>129</v>
      </c>
      <c r="F19" s="38" t="s">
        <v>62</v>
      </c>
    </row>
    <row r="20" ht="15" customHeight="1" spans="1:6">
      <c r="A20" s="9">
        <v>14</v>
      </c>
      <c r="B20" s="10" t="s">
        <v>130</v>
      </c>
      <c r="C20" s="14">
        <v>806060</v>
      </c>
      <c r="D20" s="9">
        <v>39</v>
      </c>
      <c r="E20" s="10" t="s">
        <v>131</v>
      </c>
      <c r="F20" s="11">
        <f>F21+F22+F23</f>
        <v>8414.74</v>
      </c>
    </row>
    <row r="21" ht="15" customHeight="1" spans="1:6">
      <c r="A21" s="9">
        <v>15</v>
      </c>
      <c r="B21" s="10" t="s">
        <v>117</v>
      </c>
      <c r="C21" s="14">
        <v>211.02</v>
      </c>
      <c r="D21" s="9">
        <v>40</v>
      </c>
      <c r="E21" s="10" t="s">
        <v>118</v>
      </c>
      <c r="F21" s="14">
        <v>8414.74</v>
      </c>
    </row>
    <row r="22" ht="15" customHeight="1" spans="1:6">
      <c r="A22" s="9">
        <v>16</v>
      </c>
      <c r="B22" s="10" t="s">
        <v>119</v>
      </c>
      <c r="C22" s="14">
        <v>0</v>
      </c>
      <c r="D22" s="9">
        <v>41</v>
      </c>
      <c r="E22" s="10" t="s">
        <v>120</v>
      </c>
      <c r="F22" s="14">
        <v>0</v>
      </c>
    </row>
    <row r="23" ht="15" customHeight="1" spans="1:6">
      <c r="A23" s="9">
        <v>17</v>
      </c>
      <c r="B23" s="10" t="s">
        <v>121</v>
      </c>
      <c r="C23" s="14">
        <v>397.53</v>
      </c>
      <c r="D23" s="9">
        <v>42</v>
      </c>
      <c r="E23" s="10" t="s">
        <v>132</v>
      </c>
      <c r="F23" s="14">
        <v>0</v>
      </c>
    </row>
    <row r="24" ht="15" customHeight="1" spans="1:6">
      <c r="A24" s="9">
        <v>18</v>
      </c>
      <c r="B24" s="10"/>
      <c r="C24" s="16"/>
      <c r="D24" s="9">
        <v>43</v>
      </c>
      <c r="E24" s="10" t="s">
        <v>133</v>
      </c>
      <c r="F24" s="14">
        <v>0</v>
      </c>
    </row>
    <row r="25" ht="15" customHeight="1" spans="1:6">
      <c r="A25" s="9">
        <v>19</v>
      </c>
      <c r="B25" s="10"/>
      <c r="C25" s="16"/>
      <c r="D25" s="9">
        <v>44</v>
      </c>
      <c r="E25" s="10" t="s">
        <v>134</v>
      </c>
      <c r="F25" s="14">
        <v>620</v>
      </c>
    </row>
    <row r="26" ht="15" customHeight="1" spans="1:6">
      <c r="A26" s="9">
        <v>20</v>
      </c>
      <c r="B26" s="21" t="s">
        <v>81</v>
      </c>
      <c r="C26" s="11">
        <f>C20+C21+C22+C23</f>
        <v>806668.55</v>
      </c>
      <c r="D26" s="9">
        <v>45</v>
      </c>
      <c r="E26" s="21" t="s">
        <v>82</v>
      </c>
      <c r="F26" s="11">
        <f>F20+F24+F25</f>
        <v>9034.74</v>
      </c>
    </row>
    <row r="27" ht="15" customHeight="1" spans="1:6">
      <c r="A27" s="9">
        <v>21</v>
      </c>
      <c r="B27" s="10" t="s">
        <v>123</v>
      </c>
      <c r="C27" s="14">
        <v>0</v>
      </c>
      <c r="D27" s="9">
        <v>46</v>
      </c>
      <c r="E27" s="10" t="s">
        <v>124</v>
      </c>
      <c r="F27" s="14">
        <v>0</v>
      </c>
    </row>
    <row r="28" ht="15" customHeight="1" spans="1:6">
      <c r="A28" s="9">
        <v>22</v>
      </c>
      <c r="B28" s="10" t="s">
        <v>135</v>
      </c>
      <c r="C28" s="14">
        <v>0</v>
      </c>
      <c r="D28" s="9">
        <v>47</v>
      </c>
      <c r="E28" s="10" t="s">
        <v>126</v>
      </c>
      <c r="F28" s="14">
        <v>807109.25</v>
      </c>
    </row>
    <row r="29" ht="15" customHeight="1" spans="1:6">
      <c r="A29" s="9">
        <v>23</v>
      </c>
      <c r="B29" s="21" t="s">
        <v>87</v>
      </c>
      <c r="C29" s="11">
        <f>C26+C27+C28</f>
        <v>806668.55</v>
      </c>
      <c r="D29" s="9">
        <v>48</v>
      </c>
      <c r="E29" s="21" t="s">
        <v>88</v>
      </c>
      <c r="F29" s="11">
        <f>F20+F24+F25+F27+F28</f>
        <v>816143.99</v>
      </c>
    </row>
    <row r="30" ht="15" customHeight="1" spans="1:6">
      <c r="A30" s="9">
        <v>24</v>
      </c>
      <c r="B30" s="21"/>
      <c r="C30" s="10"/>
      <c r="D30" s="9">
        <v>49</v>
      </c>
      <c r="E30" s="21" t="s">
        <v>89</v>
      </c>
      <c r="F30" s="11">
        <f>C29-F29</f>
        <v>-9475.43999999994</v>
      </c>
    </row>
    <row r="31" ht="15" customHeight="1" spans="1:6">
      <c r="A31" s="9">
        <v>25</v>
      </c>
      <c r="B31" s="10" t="s">
        <v>127</v>
      </c>
      <c r="C31" s="14">
        <v>35537.57</v>
      </c>
      <c r="D31" s="9">
        <v>50</v>
      </c>
      <c r="E31" s="10" t="s">
        <v>128</v>
      </c>
      <c r="F31" s="11">
        <f>(C29+C31)-F29</f>
        <v>26062.13</v>
      </c>
    </row>
    <row r="32" ht="15.75" customHeight="1" spans="1:6">
      <c r="A32" s="36" t="s">
        <v>136</v>
      </c>
      <c r="B32" s="36"/>
      <c r="C32" s="39"/>
      <c r="D32" s="36"/>
      <c r="E32" s="36"/>
      <c r="F32" s="39"/>
    </row>
    <row r="33" ht="16.5" customHeight="1" spans="1:6">
      <c r="A33" s="23" t="s">
        <v>137</v>
      </c>
      <c r="B33" s="23"/>
      <c r="C33" s="40"/>
      <c r="D33" s="23"/>
      <c r="E33" s="23"/>
      <c r="F33" s="40"/>
    </row>
    <row r="34" ht="16.5" customHeight="1" spans="1:6">
      <c r="A34" s="23" t="s">
        <v>36</v>
      </c>
      <c r="B34" s="23"/>
      <c r="C34" s="40"/>
      <c r="D34" s="23"/>
      <c r="E34" s="23"/>
      <c r="F34" s="40"/>
    </row>
    <row r="35" ht="13.5" customHeight="1" spans="1:6">
      <c r="A35" s="23" t="s">
        <v>98</v>
      </c>
      <c r="B35" s="23"/>
      <c r="C35" s="40"/>
      <c r="D35" s="23"/>
      <c r="E35" s="23"/>
      <c r="F35" s="40"/>
    </row>
  </sheetData>
  <sheetProtection sheet="1"/>
  <mergeCells count="7">
    <mergeCell ref="A1:F1"/>
    <mergeCell ref="A6:B6"/>
    <mergeCell ref="D6:E6"/>
    <mergeCell ref="A32:F32"/>
    <mergeCell ref="A33:F33"/>
    <mergeCell ref="A34:F34"/>
    <mergeCell ref="A35:F35"/>
  </mergeCells>
  <printOptions horizontalCentered="1" verticalCentered="1"/>
  <pageMargins left="0" right="0" top="0" bottom="0" header="0" footer="0"/>
  <pageSetup paperSize="9" fitToWidth="0" fitToHeight="0" pageOrder="overThenDown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tabSelected="1" zoomScale="110" zoomScaleNormal="110" topLeftCell="A2" workbookViewId="0">
      <selection activeCell="I16" sqref="I16"/>
    </sheetView>
  </sheetViews>
  <sheetFormatPr defaultColWidth="8" defaultRowHeight="14.25" customHeight="1" outlineLevelCol="3"/>
  <cols>
    <col min="1" max="1" width="10.75" style="1" customWidth="1"/>
    <col min="2" max="2" width="35.375" style="1" customWidth="1"/>
    <col min="3" max="3" width="31" style="1" customWidth="1"/>
    <col min="4" max="4" width="31.125" style="1" customWidth="1"/>
  </cols>
  <sheetData>
    <row r="1" hidden="1" customHeight="1" spans="1:4">
      <c r="A1" s="28"/>
      <c r="B1" s="2"/>
      <c r="C1" s="28"/>
      <c r="D1" s="28"/>
    </row>
    <row r="2" ht="57.75" customHeight="1" spans="1:4">
      <c r="A2" s="3" t="s">
        <v>138</v>
      </c>
      <c r="B2" s="3"/>
      <c r="C2" s="3"/>
      <c r="D2" s="3"/>
    </row>
    <row r="3" ht="18.75" customHeight="1" spans="1:4">
      <c r="A3" s="6"/>
      <c r="B3" s="6"/>
      <c r="C3" s="6"/>
      <c r="D3" s="6" t="s">
        <v>139</v>
      </c>
    </row>
    <row r="4" ht="15.75" customHeight="1" spans="1:4">
      <c r="A4" s="23" t="s">
        <v>140</v>
      </c>
      <c r="B4" s="32" t="s">
        <v>3</v>
      </c>
      <c r="C4" s="33">
        <v>45111</v>
      </c>
      <c r="D4" s="6" t="s">
        <v>4</v>
      </c>
    </row>
    <row r="5" ht="29.25" customHeight="1" spans="1:4">
      <c r="A5" s="9" t="s">
        <v>141</v>
      </c>
      <c r="B5" s="9"/>
      <c r="C5" s="9" t="s">
        <v>6</v>
      </c>
      <c r="D5" s="9" t="s">
        <v>7</v>
      </c>
    </row>
    <row r="6" ht="31.5" customHeight="1" spans="1:4">
      <c r="A6" s="9"/>
      <c r="B6" s="9"/>
      <c r="C6" s="9"/>
      <c r="D6" s="9"/>
    </row>
    <row r="7" ht="18.75" customHeight="1" spans="1:4">
      <c r="A7" s="9" t="s">
        <v>8</v>
      </c>
      <c r="B7" s="10" t="s">
        <v>9</v>
      </c>
      <c r="C7" s="11">
        <f t="shared" ref="C7:D7" si="0">C8+C9+C10+C11</f>
        <v>522099.35</v>
      </c>
      <c r="D7" s="11">
        <v>983722.18</v>
      </c>
    </row>
    <row r="8" ht="18.75" customHeight="1" spans="1:4">
      <c r="A8" s="9" t="s">
        <v>10</v>
      </c>
      <c r="B8" s="34" t="s">
        <v>142</v>
      </c>
      <c r="C8" s="14"/>
      <c r="D8" s="14"/>
    </row>
    <row r="9" ht="18.75" customHeight="1" spans="1:4">
      <c r="A9" s="9" t="s">
        <v>12</v>
      </c>
      <c r="B9" s="34" t="s">
        <v>143</v>
      </c>
      <c r="C9" s="14">
        <v>458165.59</v>
      </c>
      <c r="D9" s="14">
        <v>958898.42</v>
      </c>
    </row>
    <row r="10" ht="18.75" customHeight="1" spans="1:4">
      <c r="A10" s="9" t="s">
        <v>14</v>
      </c>
      <c r="B10" s="34" t="s">
        <v>144</v>
      </c>
      <c r="C10" s="14"/>
      <c r="D10" s="14"/>
    </row>
    <row r="11" ht="18.75" customHeight="1" spans="1:4">
      <c r="A11" s="9" t="s">
        <v>16</v>
      </c>
      <c r="B11" s="34" t="s">
        <v>145</v>
      </c>
      <c r="C11" s="14">
        <v>63933.76</v>
      </c>
      <c r="D11" s="35">
        <v>24823.76</v>
      </c>
    </row>
    <row r="12" ht="18.75" customHeight="1" spans="1:4">
      <c r="A12" s="9" t="s">
        <v>18</v>
      </c>
      <c r="B12" s="34" t="s">
        <v>21</v>
      </c>
      <c r="C12" s="11">
        <f t="shared" ref="C12:D12" si="1">C13+C14</f>
        <v>0</v>
      </c>
      <c r="D12" s="11">
        <v>0</v>
      </c>
    </row>
    <row r="13" ht="18.75" customHeight="1" spans="1:4">
      <c r="A13" s="9" t="s">
        <v>20</v>
      </c>
      <c r="B13" s="34" t="s">
        <v>146</v>
      </c>
      <c r="C13" s="14"/>
      <c r="D13" s="35">
        <v>0</v>
      </c>
    </row>
    <row r="14" ht="18.75" customHeight="1" spans="1:4">
      <c r="A14" s="9" t="s">
        <v>22</v>
      </c>
      <c r="B14" s="34" t="s">
        <v>147</v>
      </c>
      <c r="C14" s="14"/>
      <c r="D14" s="14"/>
    </row>
    <row r="15" ht="18.75" customHeight="1" spans="1:4">
      <c r="A15" s="9" t="s">
        <v>24</v>
      </c>
      <c r="B15" s="34" t="s">
        <v>27</v>
      </c>
      <c r="C15" s="35">
        <f>居民收支2023jb08!D31</f>
        <v>522099.35</v>
      </c>
      <c r="D15" s="35">
        <f>居民收支2023jb08!H31</f>
        <v>983722.18</v>
      </c>
    </row>
    <row r="16" s="31" customFormat="1" ht="18.75" customHeight="1" spans="1:4">
      <c r="A16" s="9">
        <v>10</v>
      </c>
      <c r="B16" s="34" t="s">
        <v>148</v>
      </c>
      <c r="C16" s="14">
        <v>522099.35</v>
      </c>
      <c r="D16" s="14">
        <v>983722.18</v>
      </c>
    </row>
    <row r="17" ht="18.75" customHeight="1" spans="1:4">
      <c r="A17" s="9">
        <v>11</v>
      </c>
      <c r="B17" s="34" t="s">
        <v>149</v>
      </c>
      <c r="C17" s="14"/>
      <c r="D17" s="14"/>
    </row>
    <row r="18" ht="18.75" customHeight="1" spans="1:4">
      <c r="A18" s="36" t="s">
        <v>34</v>
      </c>
      <c r="B18" s="36"/>
      <c r="C18" s="36"/>
      <c r="D18" s="36"/>
    </row>
    <row r="19" ht="13.5" customHeight="1" spans="1:4">
      <c r="A19" s="23" t="s">
        <v>150</v>
      </c>
      <c r="B19" s="23"/>
      <c r="C19" s="23"/>
      <c r="D19" s="23"/>
    </row>
    <row r="20" ht="13.5" customHeight="1" spans="1:4">
      <c r="A20" s="23" t="s">
        <v>36</v>
      </c>
      <c r="B20" s="23"/>
      <c r="C20" s="23"/>
      <c r="D20" s="23"/>
    </row>
    <row r="21" ht="13.5" customHeight="1" spans="1:4">
      <c r="A21" s="23" t="s">
        <v>98</v>
      </c>
      <c r="B21" s="23"/>
      <c r="C21" s="23"/>
      <c r="D21" s="23"/>
    </row>
    <row r="24" customHeight="1" spans="1:4">
      <c r="A24" s="30"/>
      <c r="B24" s="30"/>
      <c r="C24" s="30"/>
      <c r="D24" s="30"/>
    </row>
  </sheetData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rintOptions horizontalCentered="1" verticalCentered="1"/>
  <pageMargins left="0" right="0" top="0" bottom="0" header="0" footer="0"/>
  <pageSetup paperSize="9" scale="120" fitToWidth="0" fitToHeight="0" pageOrder="overThenDown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view="pageBreakPreview" zoomScale="60" zoomScaleNormal="110" topLeftCell="A7" workbookViewId="0">
      <selection activeCell="J22" sqref="J22"/>
    </sheetView>
  </sheetViews>
  <sheetFormatPr defaultColWidth="8" defaultRowHeight="14.25" customHeight="1" outlineLevelCol="7"/>
  <cols>
    <col min="1" max="2" width="10.75" style="1" customWidth="1"/>
    <col min="3" max="3" width="28.625" style="1" customWidth="1"/>
    <col min="4" max="4" width="24.875" style="1" customWidth="1"/>
    <col min="5" max="5" width="7.375" style="1" customWidth="1"/>
    <col min="6" max="6" width="12.25" style="1" customWidth="1"/>
    <col min="7" max="7" width="26.875" style="1" customWidth="1"/>
    <col min="8" max="8" width="23" style="1" customWidth="1"/>
  </cols>
  <sheetData>
    <row r="1" ht="0.75" customHeight="1" spans="1:8">
      <c r="A1" s="2"/>
      <c r="B1" s="2"/>
      <c r="C1" s="2"/>
      <c r="D1" s="2"/>
      <c r="E1" s="2"/>
      <c r="F1" s="2"/>
      <c r="G1" s="2"/>
      <c r="H1" s="2"/>
    </row>
    <row r="2" ht="60" customHeight="1" spans="1:8">
      <c r="A2" s="3" t="s">
        <v>151</v>
      </c>
      <c r="B2" s="3"/>
      <c r="C2" s="3"/>
      <c r="D2" s="3"/>
      <c r="E2" s="3"/>
      <c r="F2" s="3"/>
      <c r="G2" s="3"/>
      <c r="H2" s="3"/>
    </row>
    <row r="3" ht="0.75" customHeight="1" spans="1:8">
      <c r="A3" s="3"/>
      <c r="B3" s="3"/>
      <c r="C3" s="3"/>
      <c r="D3" s="3"/>
      <c r="E3" s="3"/>
      <c r="F3" s="3"/>
      <c r="G3" s="4"/>
      <c r="H3" s="4"/>
    </row>
    <row r="4" ht="15" customHeight="1" spans="1:8">
      <c r="A4" s="5"/>
      <c r="B4" s="5"/>
      <c r="C4" s="5"/>
      <c r="D4" s="5"/>
      <c r="E4" s="5"/>
      <c r="F4" s="5"/>
      <c r="G4" s="6"/>
      <c r="H4" s="6" t="s">
        <v>152</v>
      </c>
    </row>
    <row r="5" ht="15" customHeight="1" spans="1:8">
      <c r="A5" s="7" t="s">
        <v>140</v>
      </c>
      <c r="B5" s="7" t="s">
        <v>3</v>
      </c>
      <c r="C5" s="7"/>
      <c r="D5" s="8" t="s">
        <v>40</v>
      </c>
      <c r="E5" s="7" t="s">
        <v>41</v>
      </c>
      <c r="F5" s="8"/>
      <c r="G5" s="8"/>
      <c r="H5" s="8" t="s">
        <v>111</v>
      </c>
    </row>
    <row r="6" ht="15" customHeight="1" spans="1:8">
      <c r="A6" s="9" t="s">
        <v>153</v>
      </c>
      <c r="B6" s="9"/>
      <c r="C6" s="9"/>
      <c r="D6" s="9" t="s">
        <v>154</v>
      </c>
      <c r="E6" s="9" t="s">
        <v>153</v>
      </c>
      <c r="F6" s="9"/>
      <c r="G6" s="9"/>
      <c r="H6" s="9" t="s">
        <v>154</v>
      </c>
    </row>
    <row r="7" ht="15" customHeight="1" spans="1:8">
      <c r="A7" s="9" t="s">
        <v>8</v>
      </c>
      <c r="B7" s="10" t="s">
        <v>50</v>
      </c>
      <c r="C7" s="10"/>
      <c r="D7" s="11">
        <f>D8+D9+D10+D11+D12</f>
        <v>309380</v>
      </c>
      <c r="E7" s="9">
        <v>28</v>
      </c>
      <c r="F7" s="10" t="s">
        <v>51</v>
      </c>
      <c r="G7" s="10"/>
      <c r="H7" s="11">
        <f>H8+H9+H10+H11</f>
        <v>5694777.17</v>
      </c>
    </row>
    <row r="8" ht="15" customHeight="1" spans="1:8">
      <c r="A8" s="9" t="s">
        <v>10</v>
      </c>
      <c r="B8" s="12" t="s">
        <v>155</v>
      </c>
      <c r="C8" s="13"/>
      <c r="D8" s="14">
        <v>206980</v>
      </c>
      <c r="E8" s="9">
        <v>29</v>
      </c>
      <c r="F8" s="15" t="s">
        <v>156</v>
      </c>
      <c r="G8" s="13" t="s">
        <v>157</v>
      </c>
      <c r="H8" s="14">
        <v>4697077.39</v>
      </c>
    </row>
    <row r="9" ht="15" customHeight="1" spans="1:8">
      <c r="A9" s="9" t="s">
        <v>12</v>
      </c>
      <c r="B9" s="12" t="s">
        <v>158</v>
      </c>
      <c r="C9" s="13"/>
      <c r="D9" s="14">
        <v>0</v>
      </c>
      <c r="E9" s="9">
        <v>30</v>
      </c>
      <c r="F9" s="15"/>
      <c r="G9" s="13" t="s">
        <v>159</v>
      </c>
      <c r="H9" s="14">
        <v>46367.09</v>
      </c>
    </row>
    <row r="10" ht="15" customHeight="1" spans="1:8">
      <c r="A10" s="9" t="s">
        <v>14</v>
      </c>
      <c r="B10" s="12" t="s">
        <v>160</v>
      </c>
      <c r="C10" s="13"/>
      <c r="D10" s="14">
        <v>0</v>
      </c>
      <c r="E10" s="9">
        <v>31</v>
      </c>
      <c r="F10" s="15"/>
      <c r="G10" s="13" t="s">
        <v>161</v>
      </c>
      <c r="H10" s="14">
        <v>951332.69</v>
      </c>
    </row>
    <row r="11" ht="15" customHeight="1" spans="1:8">
      <c r="A11" s="9" t="s">
        <v>16</v>
      </c>
      <c r="B11" s="12" t="s">
        <v>162</v>
      </c>
      <c r="C11" s="13"/>
      <c r="D11" s="14">
        <v>102400</v>
      </c>
      <c r="E11" s="9">
        <v>32</v>
      </c>
      <c r="F11" s="15"/>
      <c r="G11" s="13" t="s">
        <v>163</v>
      </c>
      <c r="H11" s="14">
        <v>0</v>
      </c>
    </row>
    <row r="12" ht="15" customHeight="1" spans="1:8">
      <c r="A12" s="9">
        <v>6</v>
      </c>
      <c r="B12" s="12" t="s">
        <v>164</v>
      </c>
      <c r="C12" s="13"/>
      <c r="D12" s="14">
        <v>0</v>
      </c>
      <c r="E12" s="9">
        <v>33</v>
      </c>
      <c r="F12" s="15"/>
      <c r="G12" s="13"/>
      <c r="H12" s="16"/>
    </row>
    <row r="13" ht="15" customHeight="1" spans="1:8">
      <c r="A13" s="9">
        <v>7</v>
      </c>
      <c r="B13" s="10" t="s">
        <v>58</v>
      </c>
      <c r="C13" s="10"/>
      <c r="D13" s="11">
        <f>D14+D15</f>
        <v>7277.34</v>
      </c>
      <c r="E13" s="9">
        <v>34</v>
      </c>
      <c r="F13" s="15"/>
      <c r="G13" s="13"/>
      <c r="H13" s="16"/>
    </row>
    <row r="14" ht="15" customHeight="1" spans="1:8">
      <c r="A14" s="9">
        <v>8</v>
      </c>
      <c r="B14" s="12" t="s">
        <v>165</v>
      </c>
      <c r="C14" s="13"/>
      <c r="D14" s="14">
        <v>0</v>
      </c>
      <c r="E14" s="9">
        <v>35</v>
      </c>
      <c r="F14" s="12"/>
      <c r="G14" s="17"/>
      <c r="H14" s="16"/>
    </row>
    <row r="15" ht="15" customHeight="1" spans="1:8">
      <c r="A15" s="9">
        <v>9</v>
      </c>
      <c r="B15" s="10" t="s">
        <v>166</v>
      </c>
      <c r="C15" s="10"/>
      <c r="D15" s="14">
        <v>7277.34</v>
      </c>
      <c r="E15" s="9">
        <v>36</v>
      </c>
      <c r="F15" s="10" t="s">
        <v>167</v>
      </c>
      <c r="G15" s="10"/>
      <c r="H15" s="11">
        <f>H16+H17</f>
        <v>0</v>
      </c>
    </row>
    <row r="16" ht="15" customHeight="1" spans="1:8">
      <c r="A16" s="9">
        <v>10</v>
      </c>
      <c r="B16" s="10" t="s">
        <v>65</v>
      </c>
      <c r="C16" s="10"/>
      <c r="D16" s="11">
        <f>D17+D21+D22</f>
        <v>0</v>
      </c>
      <c r="E16" s="9">
        <v>37</v>
      </c>
      <c r="F16" s="18" t="s">
        <v>168</v>
      </c>
      <c r="G16" s="17"/>
      <c r="H16" s="14">
        <v>0</v>
      </c>
    </row>
    <row r="17" ht="15" customHeight="1" spans="1:8">
      <c r="A17" s="9">
        <v>11</v>
      </c>
      <c r="B17" s="10" t="s">
        <v>169</v>
      </c>
      <c r="C17" s="10"/>
      <c r="D17" s="11">
        <f>D18+D19+D20</f>
        <v>0</v>
      </c>
      <c r="E17" s="9">
        <v>38</v>
      </c>
      <c r="F17" s="18" t="s">
        <v>170</v>
      </c>
      <c r="G17" s="17"/>
      <c r="H17" s="14">
        <v>0</v>
      </c>
    </row>
    <row r="18" ht="15" customHeight="1" spans="1:8">
      <c r="A18" s="9">
        <v>12</v>
      </c>
      <c r="B18" s="10" t="s">
        <v>171</v>
      </c>
      <c r="C18" s="10"/>
      <c r="D18" s="14">
        <v>0</v>
      </c>
      <c r="E18" s="9">
        <v>39</v>
      </c>
      <c r="F18" s="12" t="s">
        <v>172</v>
      </c>
      <c r="G18" s="13"/>
      <c r="H18" s="14">
        <v>1240</v>
      </c>
    </row>
    <row r="19" ht="15" customHeight="1" spans="1:8">
      <c r="A19" s="9">
        <v>13</v>
      </c>
      <c r="B19" s="10" t="s">
        <v>173</v>
      </c>
      <c r="C19" s="10"/>
      <c r="D19" s="14">
        <v>0</v>
      </c>
      <c r="E19" s="9">
        <v>40</v>
      </c>
      <c r="F19" s="9"/>
      <c r="G19" s="9"/>
      <c r="H19" s="16"/>
    </row>
    <row r="20" ht="15" customHeight="1" spans="1:8">
      <c r="A20" s="9">
        <v>14</v>
      </c>
      <c r="B20" s="10" t="s">
        <v>174</v>
      </c>
      <c r="C20" s="10"/>
      <c r="D20" s="14">
        <v>0</v>
      </c>
      <c r="E20" s="9">
        <v>41</v>
      </c>
      <c r="F20" s="9"/>
      <c r="G20" s="9"/>
      <c r="H20" s="9"/>
    </row>
    <row r="21" ht="22.5" customHeight="1" spans="1:8">
      <c r="A21" s="9">
        <v>15</v>
      </c>
      <c r="B21" s="19" t="s">
        <v>175</v>
      </c>
      <c r="C21" s="19"/>
      <c r="D21" s="14">
        <v>0</v>
      </c>
      <c r="E21" s="9">
        <v>42</v>
      </c>
      <c r="F21" s="10"/>
      <c r="G21" s="10"/>
      <c r="H21" s="16"/>
    </row>
    <row r="22" ht="15" customHeight="1" spans="1:8">
      <c r="A22" s="9">
        <v>16</v>
      </c>
      <c r="B22" s="20" t="s">
        <v>176</v>
      </c>
      <c r="C22" s="20"/>
      <c r="D22" s="14">
        <v>0</v>
      </c>
      <c r="E22" s="9">
        <v>43</v>
      </c>
      <c r="F22" s="10"/>
      <c r="G22" s="10"/>
      <c r="H22" s="16"/>
    </row>
    <row r="23" ht="15" customHeight="1" spans="1:8">
      <c r="A23" s="9">
        <v>17</v>
      </c>
      <c r="B23" s="12" t="s">
        <v>69</v>
      </c>
      <c r="C23" s="13"/>
      <c r="D23" s="14">
        <v>1222</v>
      </c>
      <c r="E23" s="9">
        <v>44</v>
      </c>
      <c r="F23" s="12"/>
      <c r="G23" s="13"/>
      <c r="H23" s="13"/>
    </row>
    <row r="24" ht="15" customHeight="1" spans="1:8">
      <c r="A24" s="9">
        <v>18</v>
      </c>
      <c r="B24" s="21" t="s">
        <v>177</v>
      </c>
      <c r="C24" s="21"/>
      <c r="D24" s="11">
        <f>D7+D13+D16+D23</f>
        <v>317879.34</v>
      </c>
      <c r="E24" s="9">
        <v>45</v>
      </c>
      <c r="F24" s="21" t="s">
        <v>177</v>
      </c>
      <c r="G24" s="21"/>
      <c r="H24" s="22">
        <f>H7+H15+H18</f>
        <v>5696017.17</v>
      </c>
    </row>
    <row r="25" ht="15" customHeight="1" spans="1:8">
      <c r="A25" s="9">
        <v>19</v>
      </c>
      <c r="B25" s="21"/>
      <c r="C25" s="21"/>
      <c r="D25" s="16"/>
      <c r="E25" s="9">
        <v>46</v>
      </c>
      <c r="F25" s="12"/>
      <c r="G25" s="13"/>
      <c r="H25" s="16"/>
    </row>
    <row r="26" ht="15" customHeight="1" spans="1:8">
      <c r="A26" s="9">
        <v>20</v>
      </c>
      <c r="B26" s="10" t="s">
        <v>178</v>
      </c>
      <c r="C26" s="10"/>
      <c r="D26" s="14">
        <v>6200000</v>
      </c>
      <c r="E26" s="9">
        <v>47</v>
      </c>
      <c r="F26" s="10" t="s">
        <v>84</v>
      </c>
      <c r="G26" s="10"/>
      <c r="H26" s="14">
        <v>0</v>
      </c>
    </row>
    <row r="27" ht="15" customHeight="1" spans="1:8">
      <c r="A27" s="9">
        <v>21</v>
      </c>
      <c r="B27" s="10" t="s">
        <v>179</v>
      </c>
      <c r="C27" s="10"/>
      <c r="D27" s="14">
        <v>0</v>
      </c>
      <c r="E27" s="9">
        <v>48</v>
      </c>
      <c r="F27" s="10" t="s">
        <v>86</v>
      </c>
      <c r="G27" s="10"/>
      <c r="H27" s="14">
        <v>360239.34</v>
      </c>
    </row>
    <row r="28" ht="15" customHeight="1" spans="1:8">
      <c r="A28" s="9">
        <v>22</v>
      </c>
      <c r="B28" s="9"/>
      <c r="C28" s="9"/>
      <c r="D28" s="16"/>
      <c r="E28" s="9">
        <v>49</v>
      </c>
      <c r="F28" s="9"/>
      <c r="G28" s="9"/>
      <c r="H28" s="16"/>
    </row>
    <row r="29" ht="15" customHeight="1" spans="1:8">
      <c r="A29" s="9">
        <v>23</v>
      </c>
      <c r="B29" s="21" t="s">
        <v>87</v>
      </c>
      <c r="C29" s="21"/>
      <c r="D29" s="11">
        <f>D24+D26+D27</f>
        <v>6517879.34</v>
      </c>
      <c r="E29" s="9">
        <v>50</v>
      </c>
      <c r="F29" s="21" t="s">
        <v>88</v>
      </c>
      <c r="G29" s="21"/>
      <c r="H29" s="11">
        <f>H24+H26+H27</f>
        <v>6056256.51</v>
      </c>
    </row>
    <row r="30" ht="15" customHeight="1" spans="1:8">
      <c r="A30" s="9">
        <v>24</v>
      </c>
      <c r="B30" s="9"/>
      <c r="C30" s="9"/>
      <c r="D30" s="16"/>
      <c r="E30" s="9">
        <v>51</v>
      </c>
      <c r="F30" s="21"/>
      <c r="G30" s="21"/>
      <c r="H30" s="16"/>
    </row>
    <row r="31" ht="15" customHeight="1" spans="1:8">
      <c r="A31" s="9">
        <v>25</v>
      </c>
      <c r="B31" s="10" t="s">
        <v>180</v>
      </c>
      <c r="C31" s="10"/>
      <c r="D31" s="14">
        <v>522099.35</v>
      </c>
      <c r="E31" s="9">
        <v>52</v>
      </c>
      <c r="F31" s="10" t="s">
        <v>181</v>
      </c>
      <c r="G31" s="10"/>
      <c r="H31" s="11">
        <f>(D29+D31)-H29</f>
        <v>983722.18</v>
      </c>
    </row>
    <row r="32" ht="15" customHeight="1" spans="1:8">
      <c r="A32" s="9">
        <v>26</v>
      </c>
      <c r="B32" s="9"/>
      <c r="C32" s="9"/>
      <c r="D32" s="16"/>
      <c r="E32" s="9">
        <v>53</v>
      </c>
      <c r="F32" s="9"/>
      <c r="G32" s="9"/>
      <c r="H32" s="16"/>
    </row>
    <row r="33" ht="15" customHeight="1" spans="1:8">
      <c r="A33" s="9">
        <v>27</v>
      </c>
      <c r="B33" s="21" t="s">
        <v>182</v>
      </c>
      <c r="C33" s="21"/>
      <c r="D33" s="11">
        <f>D29+D31</f>
        <v>7039978.69</v>
      </c>
      <c r="E33" s="9">
        <v>54</v>
      </c>
      <c r="F33" s="21" t="s">
        <v>182</v>
      </c>
      <c r="G33" s="21"/>
      <c r="H33" s="11">
        <f>H29+H31</f>
        <v>7039978.69</v>
      </c>
    </row>
    <row r="34" ht="22.5" customHeight="1" spans="1:8">
      <c r="A34" s="5" t="s">
        <v>183</v>
      </c>
      <c r="B34" s="23"/>
      <c r="C34" s="23"/>
      <c r="D34" s="24"/>
      <c r="E34" s="23" t="s">
        <v>184</v>
      </c>
      <c r="F34" s="23"/>
      <c r="G34" s="23"/>
      <c r="H34" s="23"/>
    </row>
    <row r="35" ht="13.5" customHeight="1" spans="1:8">
      <c r="A35" s="23" t="s">
        <v>185</v>
      </c>
      <c r="B35" s="6"/>
      <c r="C35" s="6"/>
      <c r="D35" s="6"/>
      <c r="E35" s="25"/>
      <c r="F35" s="6"/>
      <c r="G35" s="23"/>
      <c r="H35" s="23"/>
    </row>
    <row r="36" ht="13.5" customHeight="1" spans="1:8">
      <c r="A36" s="23" t="s">
        <v>186</v>
      </c>
      <c r="B36" s="6"/>
      <c r="C36" s="6"/>
      <c r="D36" s="6"/>
      <c r="E36" s="25"/>
      <c r="F36" s="6"/>
      <c r="G36" s="23"/>
      <c r="H36" s="23"/>
    </row>
    <row r="37" ht="13.5" customHeight="1" spans="1:8">
      <c r="A37" s="23" t="s">
        <v>187</v>
      </c>
      <c r="B37" s="6"/>
      <c r="C37" s="6"/>
      <c r="D37" s="6"/>
      <c r="E37" s="25"/>
      <c r="F37" s="6"/>
      <c r="G37" s="23"/>
      <c r="H37" s="23"/>
    </row>
    <row r="38" ht="13.5" customHeight="1" spans="1:8">
      <c r="A38" s="23" t="s">
        <v>188</v>
      </c>
      <c r="B38" s="6"/>
      <c r="C38" s="6"/>
      <c r="D38" s="6"/>
      <c r="E38" s="25"/>
      <c r="F38" s="6"/>
      <c r="G38" s="23"/>
      <c r="H38" s="23"/>
    </row>
    <row r="39" ht="13.5" customHeight="1" spans="1:8">
      <c r="A39" s="23" t="s">
        <v>189</v>
      </c>
      <c r="B39" s="6"/>
      <c r="C39" s="6"/>
      <c r="D39" s="6"/>
      <c r="E39" s="25"/>
      <c r="F39" s="6"/>
      <c r="G39" s="23"/>
      <c r="H39" s="23"/>
    </row>
    <row r="40" ht="13.5" customHeight="1" spans="1:8">
      <c r="A40" s="23" t="s">
        <v>190</v>
      </c>
      <c r="B40" s="6"/>
      <c r="C40" s="6"/>
      <c r="D40" s="6"/>
      <c r="E40" s="25"/>
      <c r="F40" s="6"/>
      <c r="G40" s="23"/>
      <c r="H40" s="23"/>
    </row>
    <row r="41" ht="33" customHeight="1" spans="1:8">
      <c r="A41" s="26" t="s">
        <v>191</v>
      </c>
      <c r="B41" s="6"/>
      <c r="C41" s="6"/>
      <c r="D41" s="6"/>
      <c r="E41" s="25"/>
      <c r="F41" s="6"/>
      <c r="G41" s="23"/>
      <c r="H41" s="23"/>
    </row>
    <row r="42" ht="27" customHeight="1" spans="1:8">
      <c r="A42" s="26" t="s">
        <v>192</v>
      </c>
      <c r="B42" s="6"/>
      <c r="C42" s="6"/>
      <c r="D42" s="6"/>
      <c r="E42" s="25"/>
      <c r="F42" s="6"/>
      <c r="G42" s="23"/>
      <c r="H42" s="23"/>
    </row>
    <row r="43" ht="13.5" customHeight="1" spans="1:8">
      <c r="A43" s="23" t="s">
        <v>36</v>
      </c>
      <c r="B43" s="6"/>
      <c r="C43" s="6"/>
      <c r="D43" s="6"/>
      <c r="E43" s="25"/>
      <c r="F43" s="6"/>
      <c r="G43" s="23"/>
      <c r="H43" s="23"/>
    </row>
    <row r="44" ht="13.5" customHeight="1" spans="1:8">
      <c r="A44" s="23" t="s">
        <v>98</v>
      </c>
      <c r="B44" s="6"/>
      <c r="C44" s="6"/>
      <c r="D44" s="6"/>
      <c r="E44" s="25"/>
      <c r="F44" s="6"/>
      <c r="G44" s="23"/>
      <c r="H44" s="23"/>
    </row>
    <row r="46" customHeight="1" spans="1:8">
      <c r="A46" s="27"/>
      <c r="B46" s="28"/>
      <c r="C46" s="28"/>
      <c r="D46" s="28"/>
      <c r="E46" s="29"/>
      <c r="F46" s="28"/>
      <c r="G46" s="30"/>
      <c r="H46" s="30"/>
    </row>
    <row r="47" ht="32.25" customHeight="1" spans="1:8">
      <c r="A47" s="27"/>
      <c r="B47" s="28"/>
      <c r="C47" s="28"/>
      <c r="D47" s="28"/>
      <c r="E47" s="29"/>
      <c r="F47" s="28"/>
      <c r="G47" s="30"/>
      <c r="H47" s="30"/>
    </row>
  </sheetData>
  <sheetProtection sheet="1"/>
  <mergeCells count="62">
    <mergeCell ref="B5:C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rintOptions horizontalCentered="1" verticalCentered="1"/>
  <pageMargins left="0" right="0" top="0" bottom="0" header="0" footer="0"/>
  <pageSetup paperSize="9" scale="78" fitToWidth="0" fitToHeight="0" pageOrder="overThenDown" orientation="landscape"/>
  <headerFooter/>
  <rowBreaks count="1" manualBreakCount="1">
    <brk id="4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医疗资2023jb01</vt:lpstr>
      <vt:lpstr>医疗2023jb02</vt:lpstr>
      <vt:lpstr>其医资2023jb04</vt:lpstr>
      <vt:lpstr>其医收支2023jb05-2</vt:lpstr>
      <vt:lpstr>居民资2023jb07</vt:lpstr>
      <vt:lpstr>居民收支2023jb08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txybjcwk07</dc:creator>
  <cp:lastModifiedBy>说好的一起*我给你</cp:lastModifiedBy>
  <dcterms:created xsi:type="dcterms:W3CDTF">2023-10-10T07:47:00Z</dcterms:created>
  <cp:lastPrinted>2023-11-10T05:37:00Z</cp:lastPrinted>
  <dcterms:modified xsi:type="dcterms:W3CDTF">2023-11-12T11:47:34Z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0F9C8FA79195426090A3E3CC2B00DBF4_12</vt:lpwstr>
  </property>
  <property fmtid="{D5CDD505-2E9C-101B-9397-08002B2CF9AE}" pid="3" name="KSOProductBuildVer">
    <vt:lpwstr>2052-12.1.0.15712</vt:lpwstr>
  </property>
</Properties>
</file>